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60" yWindow="680" windowWidth="24260" windowHeight="13040" tabRatio="749" activeTab="1"/>
  </bookViews>
  <sheets>
    <sheet name="TFC Prdn Micro-Budget-TOP SHEET" sheetId="1" r:id="rId1"/>
    <sheet name="TFC Prdn Micro-Budget-DETAIL" sheetId="2" r:id="rId2"/>
  </sheets>
  <externalReferences>
    <externalReference r:id="rId5"/>
  </externalReferences>
  <definedNames>
    <definedName name="accessoires" localSheetId="1">'TFC Prdn Micro-Budget-DETAIL'!#REF!</definedName>
    <definedName name="accessoires">'TFC Prdn Micro-Budget-TOP SHEET'!#REF!</definedName>
    <definedName name="amortissement_séries" localSheetId="1">'TFC Prdn Micro-Budget-DETAIL'!#REF!</definedName>
    <definedName name="amortissement_séries">'TFC Prdn Micro-Budget-TOP SHEET'!#REF!</definedName>
    <definedName name="animaux" localSheetId="1">'TFC Prdn Micro-Budget-DETAIL'!#REF!</definedName>
    <definedName name="animaux">'TFC Prdn Micro-Budget-TOP SHEET'!#REF!</definedName>
    <definedName name="bénéfices_marginaux" localSheetId="1">'TFC Prdn Micro-Budget-DETAIL'!#REF!</definedName>
    <definedName name="bénéfices_marginaux">'TFC Prdn Micro-Budget-TOP SHEET'!#REF!</definedName>
    <definedName name="caméra" localSheetId="1">'TFC Prdn Micro-Budget-DETAIL'!#REF!</definedName>
    <definedName name="caméra">'TFC Prdn Micro-Budget-TOP SHEET'!#REF!</definedName>
    <definedName name="comédiens" localSheetId="1">'TFC Prdn Micro-Budget-DETAIL'!#REF!</definedName>
    <definedName name="comédiens">'TFC Prdn Micro-Budget-TOP SHEET'!#REF!</definedName>
    <definedName name="costumes" localSheetId="1">'TFC Prdn Micro-Budget-DETAIL'!#REF!</definedName>
    <definedName name="costumes">'TFC Prdn Micro-Budget-TOP SHEET'!#REF!</definedName>
    <definedName name="coût_de_l_émission" localSheetId="1">'TFC Prdn Micro-Budget-DETAIL'!#REF!</definedName>
    <definedName name="coût_de_l_émission">'TFC Prdn Micro-Budget-TOP SHEET'!#REF!</definedName>
    <definedName name="coûts_indirects" localSheetId="1">'TFC Prdn Micro-Budget-DETAIL'!#REF!</definedName>
    <definedName name="coûts_indirects">'TFC Prdn Micro-Budget-TOP SHEET'!#REF!</definedName>
    <definedName name="décors" localSheetId="1">'TFC Prdn Micro-Budget-DETAIL'!#REF!</definedName>
    <definedName name="décors">'TFC Prdn Micro-Budget-TOP SHEET'!#REF!</definedName>
    <definedName name="détails_lieux">'[1]***détail'!$A$223</definedName>
    <definedName name="deuxième_équipe" localSheetId="1">'TFC Prdn Micro-Budget-DETAIL'!#REF!</definedName>
    <definedName name="deuxième_équipe">'TFC Prdn Micro-Budget-TOP SHEET'!#REF!</definedName>
    <definedName name="droits_d_auteur" localSheetId="1">'TFC Prdn Micro-Budget-DETAIL'!#REF!</definedName>
    <definedName name="droits_d_auteur">'TFC Prdn Micro-Budget-TOP SHEET'!#REF!</definedName>
    <definedName name="effets_spéciaux" localSheetId="1">'TFC Prdn Micro-Budget-DETAIL'!#REF!</definedName>
    <definedName name="effets_spéciaux">'TFC Prdn Micro-Budget-TOP SHEET'!#REF!</definedName>
    <definedName name="électrique" localSheetId="1">'TFC Prdn Micro-Budget-DETAIL'!#REF!</definedName>
    <definedName name="électrique">'TFC Prdn Micro-Budget-TOP SHEET'!#REF!</definedName>
    <definedName name="équipe_accessoires" localSheetId="1">'TFC Prdn Micro-Budget-DETAIL'!#REF!</definedName>
    <definedName name="équipe_accessoires">'TFC Prdn Micro-Budget-TOP SHEET'!#REF!</definedName>
    <definedName name="équipe_caméra" localSheetId="1">'TFC Prdn Micro-Budget-DETAIL'!#REF!</definedName>
    <definedName name="équipe_caméra">'TFC Prdn Micro-Budget-TOP SHEET'!#REF!</definedName>
    <definedName name="équipe_conception_artistique" localSheetId="1">'TFC Prdn Micro-Budget-DETAIL'!#REF!</definedName>
    <definedName name="équipe_conception_artistique">'TFC Prdn Micro-Budget-TOP SHEET'!#REF!</definedName>
    <definedName name="équipe_construction" localSheetId="1">'TFC Prdn Micro-Budget-DETAIL'!#REF!</definedName>
    <definedName name="équipe_construction">'TFC Prdn Micro-Budget-TOP SHEET'!#REF!</definedName>
    <definedName name="équipe_costumes" localSheetId="1">'TFC Prdn Micro-Budget-DETAIL'!#REF!</definedName>
    <definedName name="équipe_costumes">'TFC Prdn Micro-Budget-TOP SHEET'!#REF!</definedName>
    <definedName name="équipe_décors" localSheetId="1">'TFC Prdn Micro-Budget-DETAIL'!#REF!</definedName>
    <definedName name="équipe_décors">'TFC Prdn Micro-Budget-TOP SHEET'!#REF!</definedName>
    <definedName name="équipe_effets_spéciaux" localSheetId="1">'TFC Prdn Micro-Budget-DETAIL'!#REF!</definedName>
    <definedName name="équipe_effets_spéciaux">'TFC Prdn Micro-Budget-TOP SHEET'!#REF!</definedName>
    <definedName name="équipe_électrique" localSheetId="1">'TFC Prdn Micro-Budget-DETAIL'!#REF!</definedName>
    <definedName name="équipe_électrique">'TFC Prdn Micro-Budget-TOP SHEET'!#REF!</definedName>
    <definedName name="équipe_machiniste" localSheetId="1">'TFC Prdn Micro-Budget-DETAIL'!#REF!</definedName>
    <definedName name="équipe_machiniste">'TFC Prdn Micro-Budget-TOP SHEET'!#REF!</definedName>
    <definedName name="équipe_maq_coiff" localSheetId="1">'TFC Prdn Micro-Budget-DETAIL'!#REF!</definedName>
    <definedName name="équipe_maq_coiff">'TFC Prdn Micro-Budget-TOP SHEET'!#REF!</definedName>
    <definedName name="équipe_montage" localSheetId="1">'TFC Prdn Micro-Budget-DETAIL'!#REF!</definedName>
    <definedName name="équipe_montage">'TFC Prdn Micro-Budget-TOP SHEET'!#REF!</definedName>
    <definedName name="équipe_production" localSheetId="1">'TFC Prdn Micro-Budget-DETAIL'!#REF!</definedName>
    <definedName name="équipe_production">'TFC Prdn Micro-Budget-TOP SHEET'!#REF!</definedName>
    <definedName name="équipe_resp_animaux" localSheetId="1">'TFC Prdn Micro-Budget-DETAIL'!#REF!</definedName>
    <definedName name="équipe_resp_animaux">'TFC Prdn Micro-Budget-TOP SHEET'!#REF!</definedName>
    <definedName name="équipe_son" localSheetId="1">'TFC Prdn Micro-Budget-DETAIL'!#REF!</definedName>
    <definedName name="équipe_son">'TFC Prdn Micro-Budget-TOP SHEET'!#REF!</definedName>
    <definedName name="équipe_tehnique_vidéo" localSheetId="1">'TFC Prdn Micro-Budget-DETAIL'!#REF!</definedName>
    <definedName name="équipe_tehnique_vidéo">'TFC Prdn Micro-Budget-TOP SHEET'!#REF!</definedName>
    <definedName name="équipe_transport" localSheetId="1">'TFC Prdn Micro-Budget-DETAIL'!#REF!</definedName>
    <definedName name="équipe_transport">'TFC Prdn Micro-Budget-TOP SHEET'!#REF!</definedName>
    <definedName name="figuration" localSheetId="1">'TFC Prdn Micro-Budget-DETAIL'!#REF!</definedName>
    <definedName name="figuration">'TFC Prdn Micro-Budget-TOP SHEET'!#REF!</definedName>
    <definedName name="frais_bur_lieux_de_tournage" localSheetId="1">'TFC Prdn Micro-Budget-DETAIL'!#REF!</definedName>
    <definedName name="frais_bur_lieux_de_tournage">'TFC Prdn Micro-Budget-TOP SHEET'!#REF!</definedName>
    <definedName name="frais_bur._de_prod" localSheetId="1">'TFC Prdn Micro-Budget-DETAIL'!#REF!</definedName>
    <definedName name="frais_bur._de_prod">'TFC Prdn Micro-Budget-TOP SHEET'!#REF!</definedName>
    <definedName name="frais_développement" localSheetId="1">'TFC Prdn Micro-Budget-DETAIL'!#REF!</definedName>
    <definedName name="frais_développement">'TFC Prdn Micro-Budget-TOP SHEET'!#REF!</definedName>
    <definedName name="frais_généraux__divers" localSheetId="1">'TFC Prdn Micro-Budget-DETAIL'!#REF!</definedName>
    <definedName name="frais_généraux__divers">'TFC Prdn Micro-Budget-TOP SHEET'!#REF!</definedName>
    <definedName name="frais_lieux_de_tournage" localSheetId="1">'TFC Prdn Micro-Budget-DETAIL'!#REF!</definedName>
    <definedName name="frais_lieux_de_tournage">'TFC Prdn Micro-Budget-TOP SHEET'!#REF!</definedName>
    <definedName name="frais_régie" localSheetId="1">'TFC Prdn Micro-Budget-DETAIL'!#REF!</definedName>
    <definedName name="frais_régie">'TFC Prdn Micro-Budget-TOP SHEET'!#REF!</definedName>
    <definedName name="frais_studio" localSheetId="1">'TFC Prdn Micro-Budget-DETAIL'!#REF!</definedName>
    <definedName name="frais_studio">'TFC Prdn Micro-Budget-TOP SHEET'!#REF!</definedName>
    <definedName name="garantie_de_bonne_fin" localSheetId="1">'TFC Prdn Micro-Budget-DETAIL'!#REF!</definedName>
    <definedName name="garantie_de_bonne_fin">'TFC Prdn Micro-Budget-TOP SHEET'!#REF!</definedName>
    <definedName name="grand_total" localSheetId="1">'TFC Prdn Micro-Budget-DETAIL'!#REF!</definedName>
    <definedName name="grand_total">'TFC Prdn Micro-Budget-TOP SHEET'!#REF!</definedName>
    <definedName name="imprévus" localSheetId="1">'TFC Prdn Micro-Budget-DETAIL'!#REF!</definedName>
    <definedName name="imprévus">'TFC Prdn Micro-Budget-TOP SHEET'!#REF!</definedName>
    <definedName name="labo_de_production" localSheetId="1">'TFC Prdn Micro-Budget-DETAIL'!#REF!</definedName>
    <definedName name="labo_de_production">'TFC Prdn Micro-Budget-TOP SHEET'!#REF!</definedName>
    <definedName name="labo_film_postprod" localSheetId="1">'TFC Prdn Micro-Budget-DETAIL'!#REF!</definedName>
    <definedName name="labo_film_postprod">'TFC Prdn Micro-Budget-TOP SHEET'!#REF!</definedName>
    <definedName name="machiniste" localSheetId="1">'TFC Prdn Micro-Budget-DETAIL'!#REF!</definedName>
    <definedName name="machiniste">'TFC Prdn Micro-Budget-TOP SHEET'!#REF!</definedName>
    <definedName name="maquillage_coiffure" localSheetId="1">'TFC Prdn Micro-Budget-DETAIL'!#REF!</definedName>
    <definedName name="maquillage_coiffure">'TFC Prdn Micro-Budget-TOP SHEET'!#REF!</definedName>
    <definedName name="matériel_d_artiste" localSheetId="1">'TFC Prdn Micro-Budget-DETAIL'!#REF!</definedName>
    <definedName name="matériel_d_artiste">'TFC Prdn Micro-Budget-TOP SHEET'!#REF!</definedName>
    <definedName name="matériel_de_construction" localSheetId="1">'TFC Prdn Micro-Budget-DETAIL'!#REF!</definedName>
    <definedName name="matériel_de_construction">'TFC Prdn Micro-Budget-TOP SHEET'!#REF!</definedName>
    <definedName name="montage" localSheetId="1">'TFC Prdn Micro-Budget-DETAIL'!#REF!</definedName>
    <definedName name="montage">'TFC Prdn Micro-Budget-TOP SHEET'!#REF!</definedName>
    <definedName name="musique" localSheetId="1">'TFC Prdn Micro-Budget-DETAIL'!#REF!</definedName>
    <definedName name="musique">'TFC Prdn Micro-Budget-TOP SHEET'!#REF!</definedName>
    <definedName name="postprod_film_son" localSheetId="1">'TFC Prdn Micro-Budget-DETAIL'!#REF!</definedName>
    <definedName name="postprod_film_son">'TFC Prdn Micro-Budget-TOP SHEET'!#REF!</definedName>
    <definedName name="postprod_vidéo_image" localSheetId="1">'TFC Prdn Micro-Budget-DETAIL'!#REF!</definedName>
    <definedName name="postprod_vidéo_image">'TFC Prdn Micro-Budget-TOP SHEET'!#REF!</definedName>
    <definedName name="postprod_vidéo_son" localSheetId="1">'TFC Prdn Micro-Budget-DETAIL'!#REF!</definedName>
    <definedName name="postprod_vidéo_son">'TFC Prdn Micro-Budget-TOP SHEET'!#REF!</definedName>
    <definedName name="_xlnm.Print_Area" localSheetId="1">'TFC Prdn Micro-Budget-DETAIL'!$A$1:$G$237</definedName>
    <definedName name="_xlnm.Print_Area" localSheetId="0">'TFC Prdn Micro-Budget-TOP SHEET'!$A$1:$G$63</definedName>
    <definedName name="_xlnm.Print_Titles" localSheetId="1">'TFC Prdn Micro-Budget-DETAIL'!$1:$5</definedName>
    <definedName name="_xlnm.Print_Titles" localSheetId="0">'TFC Prdn Micro-Budget-TOP SHEET'!$14:$14</definedName>
    <definedName name="producteur" localSheetId="1">'TFC Prdn Micro-Budget-DETAIL'!#REF!</definedName>
    <definedName name="producteur">'TFC Prdn Micro-Budget-TOP SHEET'!#REF!</definedName>
    <definedName name="publicité" localSheetId="1">'TFC Prdn Micro-Budget-DETAIL'!#REF!</definedName>
    <definedName name="publicité">'TFC Prdn Micro-Budget-TOP SHEET'!#REF!</definedName>
    <definedName name="réalisation" localSheetId="1">'TFC Prdn Micro-Budget-DETAIL'!#REF!</definedName>
    <definedName name="réalisation">'TFC Prdn Micro-Budget-TOP SHEET'!#REF!</definedName>
    <definedName name="rubans_magnétoscopiques" localSheetId="1">'TFC Prdn Micro-Budget-DETAIL'!#REF!</definedName>
    <definedName name="rubans_magnétoscopiques">'TFC Prdn Micro-Budget-TOP SHEET'!#REF!</definedName>
    <definedName name="scénario" localSheetId="1">'TFC Prdn Micro-Budget-DETAIL'!#REF!</definedName>
    <definedName name="scénario">'TFC Prdn Micro-Budget-TOP SHEET'!#REF!</definedName>
    <definedName name="sommaire" localSheetId="1">'TFC Prdn Micro-Budget-DETAIL'!#REF!</definedName>
    <definedName name="sommaire">'TFC Prdn Micro-Budget-TOP SHEET'!#REF!</definedName>
    <definedName name="son" localSheetId="1">'TFC Prdn Micro-Budget-DETAIL'!#REF!</definedName>
    <definedName name="son">'TFC Prdn Micro-Budget-TOP SHEET'!#REF!</definedName>
    <definedName name="studio_vidéo" localSheetId="1">'TFC Prdn Micro-Budget-DETAIL'!#REF!</definedName>
    <definedName name="studio_vidéo">'TFC Prdn Micro-Budget-TOP SHEET'!#REF!</definedName>
    <definedName name="titres_optiques_archives" localSheetId="1">'TFC Prdn Micro-Budget-DETAIL'!#REF!</definedName>
    <definedName name="titres_optiques_archives">'TFC Prdn Micro-Budget-TOP SHEET'!#REF!</definedName>
    <definedName name="transport" localSheetId="1">'TFC Prdn Micro-Budget-DETAIL'!#REF!</definedName>
    <definedName name="transport">'TFC Prdn Micro-Budget-TOP SHEET'!#REF!</definedName>
    <definedName name="unité_mobile_vidéo" localSheetId="1">'TFC Prdn Micro-Budget-DETAIL'!#REF!</definedName>
    <definedName name="unité_mobile_vidéo">'TFC Prdn Micro-Budget-TOP SHEET'!#REF!</definedName>
    <definedName name="vedettes_forfaitaires" localSheetId="1">'TFC Prdn Micro-Budget-DETAIL'!#REF!</definedName>
    <definedName name="vedettes_forfaitaires">'TFC Prdn Micro-Budget-TOP SHEET'!#REF!</definedName>
    <definedName name="version" localSheetId="1">'TFC Prdn Micro-Budget-DETAIL'!#REF!</definedName>
    <definedName name="version">'TFC Prdn Micro-Budget-TOP SHEET'!#REF!</definedName>
    <definedName name="voyages_séjour" localSheetId="1">'TFC Prdn Micro-Budget-DETAIL'!#REF!</definedName>
    <definedName name="voyages_séjour">'TFC Prdn Micro-Budget-TOP SHEET'!#REF!</definedName>
    <definedName name="Z_40963AEF_132B_45AC_BECA_787233ED8A0E_.wvu.PrintArea" localSheetId="1" hidden="1">'TFC Prdn Micro-Budget-DETAIL'!$A$125:$G$237</definedName>
    <definedName name="Z_40963AEF_132B_45AC_BECA_787233ED8A0E_.wvu.PrintArea" localSheetId="0" hidden="1">'TFC Prdn Micro-Budget-TOP SHEET'!$A$14:$D$63</definedName>
  </definedNames>
  <calcPr fullCalcOnLoad="1"/>
</workbook>
</file>

<file path=xl/sharedStrings.xml><?xml version="1.0" encoding="utf-8"?>
<sst xmlns="http://schemas.openxmlformats.org/spreadsheetml/2006/main" count="437" uniqueCount="230">
  <si>
    <t>Contingency</t>
  </si>
  <si>
    <t>CONTINGENCY</t>
  </si>
  <si>
    <t>Production Office Expenses</t>
  </si>
  <si>
    <t>PRODUCER(S)</t>
  </si>
  <si>
    <t>Title:</t>
  </si>
  <si>
    <t>Budget Dated:</t>
  </si>
  <si>
    <t>Production Company:</t>
  </si>
  <si>
    <t>Medium/Format:</t>
  </si>
  <si>
    <t>Producer(s):</t>
  </si>
  <si>
    <t>Length:</t>
  </si>
  <si>
    <t>Director(s):</t>
  </si>
  <si>
    <t>Writer(s):</t>
  </si>
  <si>
    <t>Budget Prepared by:</t>
  </si>
  <si>
    <t>Budget</t>
  </si>
  <si>
    <t>approved by:</t>
  </si>
  <si>
    <t>Name</t>
  </si>
  <si>
    <t>Signature</t>
  </si>
  <si>
    <t>Date</t>
  </si>
  <si>
    <t>Category</t>
  </si>
  <si>
    <t>Acct</t>
  </si>
  <si>
    <t>Total</t>
  </si>
  <si>
    <t>GRAND TOTAL</t>
  </si>
  <si>
    <t>TOTAL "A" + "B" + "C" + "D"</t>
  </si>
  <si>
    <t>Prodco:</t>
  </si>
  <si>
    <t>Description</t>
  </si>
  <si>
    <t>#</t>
  </si>
  <si>
    <t># Units</t>
  </si>
  <si>
    <t>Unit</t>
  </si>
  <si>
    <t>Rate/Amt</t>
  </si>
  <si>
    <t>---</t>
  </si>
  <si>
    <t>month</t>
  </si>
  <si>
    <t>week</t>
  </si>
  <si>
    <t>day</t>
  </si>
  <si>
    <t>flat</t>
  </si>
  <si>
    <t>allow</t>
  </si>
  <si>
    <t>hour</t>
  </si>
  <si>
    <t>min</t>
  </si>
  <si>
    <t>foot</t>
  </si>
  <si>
    <t>%</t>
  </si>
  <si>
    <t>Story Rights</t>
  </si>
  <si>
    <t>Producer(s)</t>
  </si>
  <si>
    <t>Director(s) - Labour and Rights</t>
  </si>
  <si>
    <t>TOTAL "A" - DEVELOPMENT COSTS ("Above-The-Line")</t>
  </si>
  <si>
    <t>Cast - Labour and Rights</t>
  </si>
  <si>
    <t>Art Department - Labour</t>
  </si>
  <si>
    <t>Art Department - Expenses</t>
  </si>
  <si>
    <t>Hair/Makeup/Wardrobe - Labour</t>
  </si>
  <si>
    <t>Hair/Makeup/Wardrobe - Expenses</t>
  </si>
  <si>
    <t>Technical Department - Labour</t>
  </si>
  <si>
    <t>Technical Department - Expenses</t>
  </si>
  <si>
    <t>Studio and Location Expenses</t>
  </si>
  <si>
    <t>Transportation Expenses</t>
  </si>
  <si>
    <t>"A" - DEVELOPMENT COSTS ("Above-The-Line")</t>
  </si>
  <si>
    <t>"B" - PRODUCTION COSTS ("Below-The-Line Production")</t>
  </si>
  <si>
    <t>TOTAL "B" - PRODUCTION COSTS ("Below-The-Line Production")</t>
  </si>
  <si>
    <t>"C" - POST PRODUCTION COSTS ("Below-The-Line Post")</t>
  </si>
  <si>
    <t>Post Production Labour</t>
  </si>
  <si>
    <t>Picture Post Expenses</t>
  </si>
  <si>
    <t>Sound Post Expenses</t>
  </si>
  <si>
    <t>Music - Labour and Expenses</t>
  </si>
  <si>
    <t>Finishing and Delivery Expenses</t>
  </si>
  <si>
    <t>TOTAL "C" - POST PRODUCTION COSTS ("Below-The-Line Post")</t>
  </si>
  <si>
    <t>TOTAL "B" + "C"</t>
  </si>
  <si>
    <t>Shooting Dates:</t>
  </si>
  <si>
    <t>TOTAL - STORY RIGHTS</t>
  </si>
  <si>
    <t>STORY RIGHTS</t>
  </si>
  <si>
    <t>TOTAL - PRODUCER(S)</t>
  </si>
  <si>
    <t>TOTAL - DIRECTOR(S) - LABOUR AND RIGHTS</t>
  </si>
  <si>
    <t>DIRECTOR(S) - LABOUR AND RIGHTS</t>
  </si>
  <si>
    <t>TOTAL - CAST - LABOUR AND RIGHTS</t>
  </si>
  <si>
    <t>TOTAL - PRODUCTION OFFICE - LABOUR</t>
  </si>
  <si>
    <t>TOTAL - PRODUCTION OFFICE EXPENSES</t>
  </si>
  <si>
    <r>
      <t>PRODUCTION OFFICE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Office, Office supplies, Computers, Security)</t>
    </r>
  </si>
  <si>
    <r>
      <t>ART DEPARTMENT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Labour for Production Design, Construction, Set Dressing, Props, SPFX, Animals)</t>
    </r>
  </si>
  <si>
    <t>TOTAL - ART DEPARTMENT - LABOUR</t>
  </si>
  <si>
    <t>TOTAL - HAIR / MAKEUP / WARDROBE - LABOUR</t>
  </si>
  <si>
    <t>TOTAL - ART DEPARTMENT - EXPENSES</t>
  </si>
  <si>
    <t>TOTAL - HAIR / MAKEUP / WARDROBE - EXPENSES</t>
  </si>
  <si>
    <t>SCREENWRITER(S) AND SCRIPT EDITOR</t>
  </si>
  <si>
    <t>TOTAL - SCREENWRITER(S) AND SCRIPT EDITOR</t>
  </si>
  <si>
    <t>General and Indirect Expenses</t>
  </si>
  <si>
    <r>
      <t>TECHNICAL DEPARTMENT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Camera, Electric, Grip, Sound)</t>
    </r>
  </si>
  <si>
    <t>TOTAL - TECHNICAL DEPARTMENT - LABOUR</t>
  </si>
  <si>
    <t>TOTAL - TECHNICAL DEPARTMENT - EXPENSES</t>
  </si>
  <si>
    <r>
      <t>TECHNICAL DEPARTMENT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Camera/Electric/Grip/Sound Equipment, Expendables)</t>
    </r>
  </si>
  <si>
    <r>
      <t>CAST - LABOUR AND RIGHTS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Cast, Extras, Stunts, Rights Fees, Casting Expenses)</t>
    </r>
  </si>
  <si>
    <r>
      <t>PRODUCTION OFFICE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Production Manager, Coordinator, A.D.s, P.A.s, Location Manager, Accountant, Continuity Supervisor)</t>
    </r>
  </si>
  <si>
    <r>
      <t>STUDIO AND LOCATION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Scouting, Rentals, Repairs, Security)</t>
    </r>
  </si>
  <si>
    <t>TOTAL - STUDIO AND LOCATION EXPENSES</t>
  </si>
  <si>
    <t>TOTAL - UNIT CATERING AND CRAFT SERVICE</t>
  </si>
  <si>
    <r>
      <t>TRANSPORTATION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Travel, Vehicle rental, Gas, Parking)</t>
    </r>
  </si>
  <si>
    <t>TOTAL - TRANSPORTATION EXPENSES</t>
  </si>
  <si>
    <r>
      <t>ART DEPARTMENT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for Art department, Construction, Set Dressing, Props, SPFX, Animals)</t>
    </r>
  </si>
  <si>
    <r>
      <t>HAIR / MAKEUP / WARDROBE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Rentals, Purchases, Repairs)</t>
    </r>
  </si>
  <si>
    <t>Screenwriter(s) and Script Editor</t>
  </si>
  <si>
    <t>Production Office - Labour</t>
  </si>
  <si>
    <t>Unit Catering and Craft Service</t>
  </si>
  <si>
    <r>
      <t>RAW STOCK AND TRANSFERS -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Production media stock, Transfers, Rushes)</t>
    </r>
  </si>
  <si>
    <t>TOTAL - RAW STOCK AND TRANSFERS EXPENSES</t>
  </si>
  <si>
    <r>
      <t>POST PRODUCTION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Post Supervisor, Picture Editor(s), Sound Editor(s))</t>
    </r>
  </si>
  <si>
    <t>TOTAL - POST PRODUCTION - LABOUR</t>
  </si>
  <si>
    <r>
      <t>PICTURE POST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Equipment/Room(s), Offline, Online, Expendables)</t>
    </r>
  </si>
  <si>
    <t>TOTAL - PICTURE POST EXPENSES</t>
  </si>
  <si>
    <r>
      <t>SOUND POST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Equipment/Room(s), Expendables, Sound FX, A.D.R., Foley, Sound Mix)</t>
    </r>
  </si>
  <si>
    <t>TOTAL - SOUND POST EXPENSES</t>
  </si>
  <si>
    <t>TOTAL - FINISHING AND DELIVERY EXPENSES</t>
  </si>
  <si>
    <t>TOTAL - MUSIC - LABOUR AND EXPENSES</t>
  </si>
  <si>
    <r>
      <t>MUSIC - LABOUR AND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Composer, Stock music, Music rights)</t>
    </r>
  </si>
  <si>
    <r>
      <t>GENERAL AND INDIRECT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Insurance, Legal, Post accounting, Bank charges, Interim financing, ISAN registration, Corporate Overhead)</t>
    </r>
  </si>
  <si>
    <t>TOTAL - GENERAL AND INDIRECT EXPENSES</t>
  </si>
  <si>
    <t>Amount</t>
  </si>
  <si>
    <t>TOTAL - CONTINGENCY</t>
  </si>
  <si>
    <t xml:space="preserve">GRAND TOTAL </t>
  </si>
  <si>
    <t>Raw Stock and Transfer Expenses</t>
  </si>
  <si>
    <t>Notes/Assumptions:</t>
  </si>
  <si>
    <t>Total (Canadian Costs)</t>
  </si>
  <si>
    <r>
      <t>FINISHING AND DELIVERY EXPENSES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Screen credits, Versioning, Protection copies, Storage, Digital distribution expenses, Distributor/Broadcast deliverables, Library and Archives requirements)</t>
    </r>
  </si>
  <si>
    <r>
      <t xml:space="preserve">UNIT CATERING AND CRAFT SERVICE
</t>
    </r>
    <r>
      <rPr>
        <sz val="8"/>
        <rFont val="Geneva"/>
        <family val="2"/>
      </rPr>
      <t>(e.g. Meals, Craft service supplies, Support rooms, First Aid)</t>
    </r>
  </si>
  <si>
    <r>
      <t>HAIR / MAKEUP / WARDROBE - LABOUR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Labour for Costume design, Wardrobe, Makeup and Hair design)</t>
    </r>
  </si>
  <si>
    <t>"D" - OTHER COSTS</t>
  </si>
  <si>
    <t>TOTAL "D" - OTHER COSTS</t>
  </si>
  <si>
    <t>Promotion Costs</t>
  </si>
  <si>
    <t>Distribution Costs</t>
  </si>
  <si>
    <t>TOTAL "E" - PROMOTION AND DISTRIBUTION COSTS</t>
  </si>
  <si>
    <t>"E" - PROMOTION AND DISTRIBUTION COSTS</t>
  </si>
  <si>
    <t>Unit Publicity</t>
  </si>
  <si>
    <t>TOTAL - UNIT PUBLICITY</t>
  </si>
  <si>
    <t>PROMOTION COSTS</t>
  </si>
  <si>
    <t>TOTAL - PROMOTION</t>
  </si>
  <si>
    <t>TOTAL - DISTRIBUTION</t>
  </si>
  <si>
    <t>DISTRIBUTION COSTS</t>
  </si>
  <si>
    <t>A + B + C + D</t>
  </si>
  <si>
    <t>B + C</t>
  </si>
  <si>
    <r>
      <t>UNIT PUBLICITY</t>
    </r>
    <r>
      <rPr>
        <sz val="9"/>
        <rFont val="Geneva"/>
        <family val="0"/>
      </rPr>
      <t xml:space="preserve">
</t>
    </r>
    <r>
      <rPr>
        <sz val="8"/>
        <rFont val="Geneva"/>
        <family val="2"/>
      </rPr>
      <t>(e.g. Publicist, Social Media Publicist, Production stills and photography, EPK)</t>
    </r>
  </si>
  <si>
    <t>DIGITAL MARKETING EXPERT</t>
  </si>
  <si>
    <t>Digital Marketing Expert</t>
  </si>
  <si>
    <t>TOTAL PRODUCTION BUDGET</t>
  </si>
  <si>
    <t>TOTAL - DIGITAL MARKETING EXPERT</t>
  </si>
  <si>
    <t xml:space="preserve"> </t>
  </si>
  <si>
    <t>days</t>
  </si>
  <si>
    <t>P.A.'s</t>
  </si>
  <si>
    <t>free</t>
  </si>
  <si>
    <t>waived</t>
  </si>
  <si>
    <t xml:space="preserve">SPFX Dailies - </t>
  </si>
  <si>
    <t>Costume Design/On Set Wardrobe</t>
  </si>
  <si>
    <t>Makeup/Hair Design/On-set Makeup &amp; Hair</t>
  </si>
  <si>
    <t xml:space="preserve">Hair/Makeup Asst (Dailies) </t>
  </si>
  <si>
    <t>2nd AC/DMT</t>
  </si>
  <si>
    <t>Gaffer/Key Grip</t>
  </si>
  <si>
    <t>Swing Grip/Electric</t>
  </si>
  <si>
    <t>Sound</t>
  </si>
  <si>
    <t>Office Supplies</t>
  </si>
  <si>
    <t>Location Scout</t>
  </si>
  <si>
    <t>Loss and Damage</t>
  </si>
  <si>
    <t>Meals</t>
  </si>
  <si>
    <t>First Aid/Craft Service</t>
  </si>
  <si>
    <t>Craft Service Supplies</t>
  </si>
  <si>
    <t>Transport Coord/Picture Vehicles</t>
  </si>
  <si>
    <t>Vehicle Rental</t>
  </si>
  <si>
    <t>Gas</t>
  </si>
  <si>
    <t>Genny</t>
  </si>
  <si>
    <t>Genny OP</t>
  </si>
  <si>
    <t>Set Dressing</t>
  </si>
  <si>
    <t>SPFX Expenses</t>
  </si>
  <si>
    <t>Props Expenses</t>
  </si>
  <si>
    <t>Clearance Report</t>
  </si>
  <si>
    <t>Wardrobe Purchases</t>
  </si>
  <si>
    <t>Hair/Makeup Purchases</t>
  </si>
  <si>
    <t>Walkies/Batteries</t>
  </si>
  <si>
    <t>Production Media Stock</t>
  </si>
  <si>
    <t>Expenses</t>
  </si>
  <si>
    <t>Masters</t>
  </si>
  <si>
    <t>Stock Music</t>
  </si>
  <si>
    <t>Music Rights</t>
  </si>
  <si>
    <t>Composer</t>
  </si>
  <si>
    <t>Digital Marketing Expert - DEFER</t>
  </si>
  <si>
    <t>Insurance</t>
  </si>
  <si>
    <t>Post Accounting</t>
  </si>
  <si>
    <t>Legal</t>
  </si>
  <si>
    <t>Corporate Overhead</t>
  </si>
  <si>
    <t>Principal Performers (10 hr day)</t>
  </si>
  <si>
    <t>Actor Performers (10 hr day)</t>
  </si>
  <si>
    <t xml:space="preserve">Stunt Coordinator (8 hr day) </t>
  </si>
  <si>
    <t>Stunt Actors (8 hr day)</t>
  </si>
  <si>
    <t>Background Performers (Vouchers)  (10 hr day)</t>
  </si>
  <si>
    <t>Background Performers (Non-ACTRA) (8 hr day)</t>
  </si>
  <si>
    <t>Editor - TBC</t>
  </si>
  <si>
    <t>Sound Editor - TBC</t>
  </si>
  <si>
    <t>Production Designer</t>
  </si>
  <si>
    <t>Props Master</t>
  </si>
  <si>
    <t xml:space="preserve">SPFX Coordinator </t>
  </si>
  <si>
    <t xml:space="preserve">Continuity </t>
  </si>
  <si>
    <t xml:space="preserve">Accountant </t>
  </si>
  <si>
    <t xml:space="preserve">2nd AD </t>
  </si>
  <si>
    <t xml:space="preserve">1st AD </t>
  </si>
  <si>
    <t xml:space="preserve">Production Coordinator </t>
  </si>
  <si>
    <t xml:space="preserve">Production Manager </t>
  </si>
  <si>
    <t>B Cam Operator - TBD</t>
  </si>
  <si>
    <t xml:space="preserve">A Cam 1st AC -  </t>
  </si>
  <si>
    <t>Security - TBD</t>
  </si>
  <si>
    <t>CORNERED</t>
  </si>
  <si>
    <t>March 30th 2018</t>
  </si>
  <si>
    <t>Enter360 Media</t>
  </si>
  <si>
    <t>Sheldon Charron</t>
  </si>
  <si>
    <t>90 mins</t>
  </si>
  <si>
    <t>TBA</t>
  </si>
  <si>
    <t>S. Charron</t>
  </si>
  <si>
    <t>Prosthetics</t>
  </si>
  <si>
    <t>Animal, Insect Handler</t>
  </si>
  <si>
    <t>Grip/Electric Package - DEFERRED</t>
  </si>
  <si>
    <t>Sound Equipment - DEFERRED (owned by production)</t>
  </si>
  <si>
    <t>VFX Supervisor</t>
  </si>
  <si>
    <t>Sound Edit Suite Rental</t>
  </si>
  <si>
    <t>FRINGES (18% of SAG Labor)</t>
  </si>
  <si>
    <t>DOP/Operator - Michael Marshall</t>
  </si>
  <si>
    <t>Days</t>
  </si>
  <si>
    <t>Note: All costs are USD.</t>
  </si>
  <si>
    <t>Director - +$25,000 DEFERRED</t>
  </si>
  <si>
    <t>Producer - Sheldon Charron (+$20,000 DEFERRED)</t>
  </si>
  <si>
    <t>Line Producer (+$4,000 Deferred)</t>
  </si>
  <si>
    <t>Stills, Social, BTS</t>
  </si>
  <si>
    <t>Equipment/Room</t>
  </si>
  <si>
    <t>Production Office (Comp'd by Tamaulipas ED)</t>
  </si>
  <si>
    <t>Picture Car Rental (Plus Maria, Kris' Vehicle Purchases)</t>
  </si>
  <si>
    <t>Location Rental (Bar &amp; Houses. Asylum locations Comp'd)</t>
  </si>
  <si>
    <t>est</t>
  </si>
  <si>
    <t>Const. (Before/After Asylum, Alpha Room/Fire Stunts)</t>
  </si>
  <si>
    <t>Camera Package - DEFERRED</t>
  </si>
  <si>
    <t>22/02/2019</t>
  </si>
  <si>
    <t>Screenwriter/Editor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</si>
</sst>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0"/>
    <numFmt numFmtId="181" formatCode="00.00"/>
    <numFmt numFmtId="182" formatCode="00.0"/>
    <numFmt numFmtId="183" formatCode="0.0"/>
    <numFmt numFmtId="184" formatCode="0.0%"/>
  </numFmts>
  <fonts count="54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2"/>
    </font>
    <font>
      <sz val="10"/>
      <name val="Geneva"/>
      <family val="2"/>
    </font>
    <font>
      <sz val="9"/>
      <color indexed="8"/>
      <name val="Geneva"/>
      <family val="2"/>
    </font>
    <font>
      <sz val="8"/>
      <name val="Geneva"/>
      <family val="2"/>
    </font>
    <font>
      <b/>
      <sz val="11"/>
      <name val="Geneva"/>
      <family val="2"/>
    </font>
    <font>
      <b/>
      <sz val="8"/>
      <name val="Genev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eneva"/>
      <family val="2"/>
    </font>
    <font>
      <sz val="8"/>
      <color indexed="8"/>
      <name val="Geneva"/>
      <family val="2"/>
    </font>
    <font>
      <i/>
      <sz val="8"/>
      <color indexed="10"/>
      <name val="Geneva"/>
      <family val="2"/>
    </font>
    <font>
      <b/>
      <sz val="9"/>
      <color indexed="9"/>
      <name val="Geneva"/>
      <family val="2"/>
    </font>
    <font>
      <b/>
      <sz val="11"/>
      <color indexed="8"/>
      <name val="Geneva"/>
      <family val="2"/>
    </font>
    <font>
      <b/>
      <sz val="9"/>
      <color indexed="10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eneva"/>
      <family val="2"/>
    </font>
    <font>
      <sz val="9"/>
      <color theme="1"/>
      <name val="Geneva"/>
      <family val="2"/>
    </font>
    <font>
      <sz val="8"/>
      <color theme="1"/>
      <name val="Geneva"/>
      <family val="2"/>
    </font>
    <font>
      <i/>
      <sz val="8"/>
      <color rgb="FFC00000"/>
      <name val="Geneva"/>
      <family val="2"/>
    </font>
    <font>
      <b/>
      <sz val="9"/>
      <color theme="0"/>
      <name val="Geneva"/>
      <family val="2"/>
    </font>
    <font>
      <b/>
      <sz val="9"/>
      <color rgb="FFFF0000"/>
      <name val="Geneva"/>
      <family val="2"/>
    </font>
    <font>
      <b/>
      <sz val="11"/>
      <color theme="1"/>
      <name val="Genev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medium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medium"/>
      <top style="thin">
        <color theme="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81" fontId="0" fillId="0" borderId="0" xfId="0" applyNumberFormat="1" applyFont="1" applyAlignment="1">
      <alignment horizontal="right"/>
    </xf>
    <xf numFmtId="0" fontId="47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81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3" fontId="47" fillId="33" borderId="11" xfId="0" applyNumberFormat="1" applyFont="1" applyFill="1" applyBorder="1" applyAlignment="1" quotePrefix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3" fontId="48" fillId="34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vertical="center"/>
    </xf>
    <xf numFmtId="38" fontId="0" fillId="0" borderId="11" xfId="42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2" fontId="2" fillId="33" borderId="12" xfId="0" applyNumberFormat="1" applyFont="1" applyFill="1" applyBorder="1" applyAlignment="1" applyProtection="1">
      <alignment vertical="center"/>
      <protection locked="0"/>
    </xf>
    <xf numFmtId="2" fontId="2" fillId="33" borderId="13" xfId="0" applyNumberFormat="1" applyFont="1" applyFill="1" applyBorder="1" applyAlignment="1" applyProtection="1">
      <alignment vertical="center"/>
      <protection locked="0"/>
    </xf>
    <xf numFmtId="38" fontId="2" fillId="0" borderId="11" xfId="42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38" fontId="0" fillId="0" borderId="0" xfId="42" applyNumberFormat="1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3" fontId="47" fillId="33" borderId="12" xfId="0" applyNumberFormat="1" applyFont="1" applyFill="1" applyBorder="1" applyAlignment="1" quotePrefix="1">
      <alignment horizontal="center" vertical="center"/>
    </xf>
    <xf numFmtId="38" fontId="2" fillId="0" borderId="0" xfId="42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38" fontId="2" fillId="33" borderId="11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3" fontId="47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vertical="center" wrapText="1"/>
      <protection locked="0"/>
    </xf>
    <xf numFmtId="18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11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34" borderId="13" xfId="0" applyFont="1" applyFill="1" applyBorder="1" applyAlignment="1" applyProtection="1">
      <alignment wrapText="1"/>
      <protection locked="0"/>
    </xf>
    <xf numFmtId="18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8" xfId="0" applyNumberFormat="1" applyFont="1" applyFill="1" applyBorder="1" applyAlignment="1" applyProtection="1">
      <alignment horizontal="center" wrapText="1"/>
      <protection locked="0"/>
    </xf>
    <xf numFmtId="180" fontId="0" fillId="0" borderId="17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vertical="center" wrapText="1"/>
    </xf>
    <xf numFmtId="18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34" borderId="11" xfId="57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3" fontId="2" fillId="0" borderId="19" xfId="0" applyNumberFormat="1" applyFont="1" applyBorder="1" applyAlignment="1" applyProtection="1">
      <alignment vertical="center"/>
      <protection/>
    </xf>
    <xf numFmtId="181" fontId="6" fillId="0" borderId="0" xfId="0" applyNumberFormat="1" applyFont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3" fontId="0" fillId="35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8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" fontId="0" fillId="0" borderId="20" xfId="0" applyNumberFormat="1" applyFont="1" applyBorder="1" applyAlignment="1" applyProtection="1">
      <alignment horizontal="center" vertical="center"/>
      <protection/>
    </xf>
    <xf numFmtId="3" fontId="2" fillId="35" borderId="18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2" fontId="0" fillId="34" borderId="10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2" fontId="7" fillId="36" borderId="11" xfId="0" applyNumberFormat="1" applyFont="1" applyFill="1" applyBorder="1" applyAlignment="1" applyProtection="1">
      <alignment horizontal="center" vertical="center"/>
      <protection/>
    </xf>
    <xf numFmtId="181" fontId="49" fillId="0" borderId="0" xfId="0" applyNumberFormat="1" applyFont="1" applyAlignment="1">
      <alignment/>
    </xf>
    <xf numFmtId="38" fontId="2" fillId="33" borderId="11" xfId="42" applyNumberFormat="1" applyFont="1" applyFill="1" applyBorder="1" applyAlignment="1" applyProtection="1">
      <alignment horizontal="center"/>
      <protection locked="0"/>
    </xf>
    <xf numFmtId="181" fontId="5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18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 locked="0"/>
    </xf>
    <xf numFmtId="2" fontId="2" fillId="0" borderId="12" xfId="0" applyNumberFormat="1" applyFont="1" applyFill="1" applyBorder="1" applyAlignment="1" applyProtection="1">
      <alignment vertical="center"/>
      <protection locked="0"/>
    </xf>
    <xf numFmtId="18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18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/>
    </xf>
    <xf numFmtId="0" fontId="0" fillId="34" borderId="13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>
      <alignment/>
    </xf>
    <xf numFmtId="15" fontId="0" fillId="34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1" fillId="37" borderId="22" xfId="0" applyFont="1" applyFill="1" applyBorder="1" applyAlignment="1" applyProtection="1">
      <alignment vertical="center" wrapText="1"/>
      <protection/>
    </xf>
    <xf numFmtId="0" fontId="51" fillId="37" borderId="23" xfId="0" applyFont="1" applyFill="1" applyBorder="1" applyAlignment="1" applyProtection="1">
      <alignment vertical="center" wrapText="1"/>
      <protection/>
    </xf>
    <xf numFmtId="0" fontId="51" fillId="37" borderId="24" xfId="0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 applyProtection="1">
      <alignment vertical="center"/>
      <protection/>
    </xf>
    <xf numFmtId="0" fontId="51" fillId="37" borderId="25" xfId="0" applyFont="1" applyFill="1" applyBorder="1" applyAlignment="1" applyProtection="1">
      <alignment vertical="center" wrapText="1"/>
      <protection/>
    </xf>
    <xf numFmtId="0" fontId="51" fillId="37" borderId="26" xfId="0" applyFont="1" applyFill="1" applyBorder="1" applyAlignment="1" applyProtection="1">
      <alignment vertical="center" wrapText="1"/>
      <protection/>
    </xf>
    <xf numFmtId="0" fontId="51" fillId="37" borderId="27" xfId="0" applyFont="1" applyFill="1" applyBorder="1" applyAlignment="1" applyProtection="1">
      <alignment vertical="center" wrapText="1"/>
      <protection/>
    </xf>
    <xf numFmtId="0" fontId="2" fillId="35" borderId="28" xfId="0" applyFont="1" applyFill="1" applyBorder="1" applyAlignment="1" applyProtection="1">
      <alignment vertical="center" wrapText="1"/>
      <protection/>
    </xf>
    <xf numFmtId="0" fontId="2" fillId="35" borderId="29" xfId="0" applyFont="1" applyFill="1" applyBorder="1" applyAlignment="1" applyProtection="1">
      <alignment vertical="center" wrapText="1"/>
      <protection/>
    </xf>
    <xf numFmtId="0" fontId="2" fillId="35" borderId="30" xfId="0" applyFont="1" applyFill="1" applyBorder="1" applyAlignment="1" applyProtection="1">
      <alignment vertical="center" wrapText="1"/>
      <protection/>
    </xf>
    <xf numFmtId="0" fontId="51" fillId="37" borderId="14" xfId="0" applyFont="1" applyFill="1" applyBorder="1" applyAlignment="1" applyProtection="1">
      <alignment vertical="center" wrapText="1"/>
      <protection/>
    </xf>
    <xf numFmtId="0" fontId="51" fillId="37" borderId="12" xfId="0" applyFont="1" applyFill="1" applyBorder="1" applyAlignment="1" applyProtection="1">
      <alignment vertical="center" wrapText="1"/>
      <protection/>
    </xf>
    <xf numFmtId="0" fontId="51" fillId="37" borderId="3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52" fillId="35" borderId="14" xfId="0" applyFont="1" applyFill="1" applyBorder="1" applyAlignment="1" applyProtection="1">
      <alignment vertical="center" wrapText="1"/>
      <protection/>
    </xf>
    <xf numFmtId="0" fontId="52" fillId="35" borderId="12" xfId="0" applyFont="1" applyFill="1" applyBorder="1" applyAlignment="1" applyProtection="1">
      <alignment vertical="center" wrapText="1"/>
      <protection/>
    </xf>
    <xf numFmtId="0" fontId="52" fillId="35" borderId="13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5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51" fillId="37" borderId="14" xfId="0" applyFont="1" applyFill="1" applyBorder="1" applyAlignment="1" applyProtection="1">
      <alignment vertical="center" wrapText="1"/>
      <protection locked="0"/>
    </xf>
    <xf numFmtId="0" fontId="51" fillId="37" borderId="12" xfId="0" applyFont="1" applyFill="1" applyBorder="1" applyAlignment="1" applyProtection="1">
      <alignment vertical="center" wrapText="1"/>
      <protection locked="0"/>
    </xf>
    <xf numFmtId="0" fontId="51" fillId="37" borderId="13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dé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150" zoomScaleNormal="150" workbookViewId="0" topLeftCell="A1">
      <selection activeCell="C8" sqref="C8:E8"/>
    </sheetView>
  </sheetViews>
  <sheetFormatPr defaultColWidth="11.50390625" defaultRowHeight="12"/>
  <cols>
    <col min="1" max="1" width="14.50390625" style="57" customWidth="1"/>
    <col min="2" max="2" width="10.375" style="57" customWidth="1"/>
    <col min="3" max="3" width="11.00390625" style="58" customWidth="1"/>
    <col min="4" max="4" width="11.00390625" style="59" customWidth="1"/>
    <col min="5" max="5" width="11.00390625" style="54" customWidth="1"/>
    <col min="6" max="6" width="13.625" style="54" customWidth="1"/>
    <col min="7" max="7" width="20.125" style="54" customWidth="1"/>
    <col min="8" max="16384" width="11.50390625" style="54" customWidth="1"/>
  </cols>
  <sheetData>
    <row r="1" spans="1:7" ht="12.75">
      <c r="A1" s="52"/>
      <c r="B1" s="53"/>
      <c r="C1" s="132"/>
      <c r="D1" s="132"/>
      <c r="F1" s="64" t="s">
        <v>5</v>
      </c>
      <c r="G1" s="108" t="s">
        <v>201</v>
      </c>
    </row>
    <row r="2" spans="1:7" ht="15">
      <c r="A2" s="52"/>
      <c r="B2" s="61" t="s">
        <v>4</v>
      </c>
      <c r="C2" s="133" t="s">
        <v>200</v>
      </c>
      <c r="D2" s="133"/>
      <c r="E2" s="133"/>
      <c r="F2" s="133"/>
      <c r="G2" s="133"/>
    </row>
    <row r="3" spans="1:7" ht="12.75">
      <c r="A3" s="52"/>
      <c r="B3" s="1" t="s">
        <v>6</v>
      </c>
      <c r="C3" s="134" t="s">
        <v>202</v>
      </c>
      <c r="D3" s="135"/>
      <c r="E3" s="135"/>
      <c r="F3" s="135"/>
      <c r="G3" s="135"/>
    </row>
    <row r="4" spans="1:4" ht="6" customHeight="1">
      <c r="A4" s="52"/>
      <c r="B4" s="54"/>
      <c r="C4" s="54"/>
      <c r="D4" s="54"/>
    </row>
    <row r="5" spans="1:7" ht="12.75">
      <c r="A5" s="52"/>
      <c r="B5" s="63" t="s">
        <v>8</v>
      </c>
      <c r="C5" s="149" t="s">
        <v>203</v>
      </c>
      <c r="D5" s="150"/>
      <c r="E5" s="150"/>
      <c r="F5" s="64" t="s">
        <v>7</v>
      </c>
      <c r="G5" s="55"/>
    </row>
    <row r="6" spans="1:7" ht="12.75">
      <c r="A6" s="52"/>
      <c r="B6" s="63" t="s">
        <v>10</v>
      </c>
      <c r="C6" s="134" t="s">
        <v>205</v>
      </c>
      <c r="D6" s="135"/>
      <c r="E6" s="135"/>
      <c r="F6" s="64" t="s">
        <v>9</v>
      </c>
      <c r="G6" s="107" t="s">
        <v>204</v>
      </c>
    </row>
    <row r="7" spans="1:7" ht="12.75">
      <c r="A7" s="52"/>
      <c r="B7" s="63" t="s">
        <v>11</v>
      </c>
      <c r="C7" s="134" t="s">
        <v>203</v>
      </c>
      <c r="D7" s="135"/>
      <c r="E7" s="135"/>
      <c r="F7" s="64" t="s">
        <v>63</v>
      </c>
      <c r="G7" s="107"/>
    </row>
    <row r="8" spans="1:7" ht="12.75">
      <c r="A8" s="52"/>
      <c r="B8" s="63" t="s">
        <v>12</v>
      </c>
      <c r="C8" s="149" t="s">
        <v>206</v>
      </c>
      <c r="D8" s="150"/>
      <c r="E8" s="150"/>
      <c r="F8" s="56"/>
      <c r="G8" s="29"/>
    </row>
    <row r="9" spans="1:4" ht="6" customHeight="1">
      <c r="A9" s="52"/>
      <c r="B9" s="54"/>
      <c r="C9" s="54"/>
      <c r="D9" s="54"/>
    </row>
    <row r="10" spans="1:7" s="65" customFormat="1" ht="9" customHeight="1">
      <c r="A10" s="62" t="s">
        <v>13</v>
      </c>
      <c r="B10" s="136"/>
      <c r="C10" s="137"/>
      <c r="D10" s="136"/>
      <c r="E10" s="140"/>
      <c r="F10" s="137"/>
      <c r="G10" s="147"/>
    </row>
    <row r="11" spans="1:7" s="65" customFormat="1" ht="9" customHeight="1">
      <c r="A11" s="62" t="s">
        <v>14</v>
      </c>
      <c r="B11" s="138"/>
      <c r="C11" s="139"/>
      <c r="D11" s="138"/>
      <c r="E11" s="141"/>
      <c r="F11" s="139"/>
      <c r="G11" s="148"/>
    </row>
    <row r="12" spans="1:7" s="65" customFormat="1" ht="10.5">
      <c r="A12" s="62"/>
      <c r="B12" s="62" t="s">
        <v>15</v>
      </c>
      <c r="D12" s="65" t="s">
        <v>16</v>
      </c>
      <c r="G12" s="65" t="s">
        <v>17</v>
      </c>
    </row>
    <row r="13" ht="6" customHeight="1"/>
    <row r="14" spans="1:7" s="65" customFormat="1" ht="10.5">
      <c r="A14" s="83" t="s">
        <v>19</v>
      </c>
      <c r="B14" s="142" t="s">
        <v>18</v>
      </c>
      <c r="C14" s="142"/>
      <c r="D14" s="142"/>
      <c r="E14" s="143"/>
      <c r="F14" s="84"/>
      <c r="G14" s="85" t="s">
        <v>115</v>
      </c>
    </row>
    <row r="15" spans="1:7" s="70" customFormat="1" ht="12.75">
      <c r="A15" s="66" t="s">
        <v>52</v>
      </c>
      <c r="B15" s="67"/>
      <c r="C15" s="67"/>
      <c r="D15" s="67"/>
      <c r="E15" s="67"/>
      <c r="F15" s="68"/>
      <c r="G15" s="69"/>
    </row>
    <row r="16" spans="1:7" s="70" customFormat="1" ht="12.75">
      <c r="A16" s="71">
        <f>'TFC Prdn Micro-Budget-DETAIL'!A9</f>
        <v>1</v>
      </c>
      <c r="B16" s="110" t="s">
        <v>39</v>
      </c>
      <c r="C16" s="131"/>
      <c r="D16" s="131"/>
      <c r="E16" s="131"/>
      <c r="F16" s="72"/>
      <c r="G16" s="73">
        <f>'TFC Prdn Micro-Budget-DETAIL'!G9</f>
        <v>0</v>
      </c>
    </row>
    <row r="17" spans="1:7" s="70" customFormat="1" ht="12.75">
      <c r="A17" s="71">
        <f>'TFC Prdn Micro-Budget-DETAIL'!A14</f>
        <v>2</v>
      </c>
      <c r="B17" s="110" t="s">
        <v>94</v>
      </c>
      <c r="C17" s="131"/>
      <c r="D17" s="131"/>
      <c r="E17" s="131"/>
      <c r="F17" s="74"/>
      <c r="G17" s="73">
        <f>'TFC Prdn Micro-Budget-DETAIL'!G14</f>
        <v>5000</v>
      </c>
    </row>
    <row r="18" spans="1:7" s="70" customFormat="1" ht="12.75">
      <c r="A18" s="71">
        <f>'TFC Prdn Micro-Budget-DETAIL'!A19</f>
        <v>4</v>
      </c>
      <c r="B18" s="110" t="s">
        <v>40</v>
      </c>
      <c r="C18" s="131"/>
      <c r="D18" s="131"/>
      <c r="E18" s="131"/>
      <c r="F18" s="74"/>
      <c r="G18" s="73">
        <f>'TFC Prdn Micro-Budget-DETAIL'!G19</f>
        <v>21000</v>
      </c>
    </row>
    <row r="19" spans="1:7" s="70" customFormat="1" ht="13.5" thickBot="1">
      <c r="A19" s="71">
        <f>'TFC Prdn Micro-Budget-DETAIL'!A23</f>
        <v>5</v>
      </c>
      <c r="B19" s="151" t="s">
        <v>41</v>
      </c>
      <c r="C19" s="152"/>
      <c r="D19" s="152"/>
      <c r="E19" s="152"/>
      <c r="F19" s="75"/>
      <c r="G19" s="73">
        <f>'TFC Prdn Micro-Budget-DETAIL'!G23</f>
        <v>10000</v>
      </c>
    </row>
    <row r="20" spans="1:7" s="70" customFormat="1" ht="13.5" thickBot="1">
      <c r="A20" s="123" t="s">
        <v>42</v>
      </c>
      <c r="B20" s="124"/>
      <c r="C20" s="124"/>
      <c r="D20" s="124"/>
      <c r="E20" s="124"/>
      <c r="F20" s="125"/>
      <c r="G20" s="60">
        <f>SUM(G16:G19)</f>
        <v>36000</v>
      </c>
    </row>
    <row r="21" spans="1:7" s="70" customFormat="1" ht="12.75">
      <c r="A21" s="144" t="s">
        <v>53</v>
      </c>
      <c r="B21" s="145"/>
      <c r="C21" s="145"/>
      <c r="D21" s="145"/>
      <c r="E21" s="145"/>
      <c r="F21" s="146"/>
      <c r="G21" s="69"/>
    </row>
    <row r="22" spans="1:7" s="70" customFormat="1" ht="12.75">
      <c r="A22" s="71">
        <f>'TFC Prdn Micro-Budget-DETAIL'!A36</f>
        <v>10</v>
      </c>
      <c r="B22" s="110" t="s">
        <v>43</v>
      </c>
      <c r="C22" s="131"/>
      <c r="D22" s="131"/>
      <c r="E22" s="131"/>
      <c r="F22" s="72"/>
      <c r="G22" s="73">
        <f>'TFC Prdn Micro-Budget-DETAIL'!G36</f>
        <v>64635.5</v>
      </c>
    </row>
    <row r="23" spans="1:7" s="70" customFormat="1" ht="12.75">
      <c r="A23" s="71">
        <f>'TFC Prdn Micro-Budget-DETAIL'!A46</f>
        <v>12</v>
      </c>
      <c r="B23" s="110" t="s">
        <v>95</v>
      </c>
      <c r="C23" s="131"/>
      <c r="D23" s="131"/>
      <c r="E23" s="131"/>
      <c r="F23" s="74"/>
      <c r="G23" s="73">
        <f>'TFC Prdn Micro-Budget-DETAIL'!G46</f>
        <v>31700</v>
      </c>
    </row>
    <row r="24" spans="1:7" s="70" customFormat="1" ht="12.75">
      <c r="A24" s="71">
        <f>'TFC Prdn Micro-Budget-DETAIL'!A58</f>
        <v>13</v>
      </c>
      <c r="B24" s="110" t="s">
        <v>44</v>
      </c>
      <c r="C24" s="131"/>
      <c r="D24" s="131"/>
      <c r="E24" s="131"/>
      <c r="F24" s="74"/>
      <c r="G24" s="73">
        <f>'TFC Prdn Micro-Budget-DETAIL'!G58</f>
        <v>10750</v>
      </c>
    </row>
    <row r="25" spans="1:7" s="70" customFormat="1" ht="12.75">
      <c r="A25" s="71">
        <f>'TFC Prdn Micro-Budget-DETAIL'!A64</f>
        <v>19</v>
      </c>
      <c r="B25" s="110" t="s">
        <v>46</v>
      </c>
      <c r="C25" s="131"/>
      <c r="D25" s="131"/>
      <c r="E25" s="131"/>
      <c r="F25" s="74"/>
      <c r="G25" s="73">
        <f>'TFC Prdn Micro-Budget-DETAIL'!G64</f>
        <v>6200</v>
      </c>
    </row>
    <row r="26" spans="1:7" s="70" customFormat="1" ht="12.75">
      <c r="A26" s="71">
        <f>'TFC Prdn Micro-Budget-DETAIL'!A73</f>
        <v>21</v>
      </c>
      <c r="B26" s="110" t="s">
        <v>48</v>
      </c>
      <c r="C26" s="131"/>
      <c r="D26" s="131"/>
      <c r="E26" s="131"/>
      <c r="F26" s="74"/>
      <c r="G26" s="73">
        <f>'TFC Prdn Micro-Budget-DETAIL'!G73</f>
        <v>36800</v>
      </c>
    </row>
    <row r="27" spans="1:7" s="70" customFormat="1" ht="12.75">
      <c r="A27" s="71">
        <f>'TFC Prdn Micro-Budget-DETAIL'!A79</f>
        <v>28</v>
      </c>
      <c r="B27" s="110" t="s">
        <v>2</v>
      </c>
      <c r="C27" s="131"/>
      <c r="D27" s="131"/>
      <c r="E27" s="131"/>
      <c r="F27" s="74"/>
      <c r="G27" s="73">
        <f>'TFC Prdn Micro-Budget-DETAIL'!G79</f>
        <v>400</v>
      </c>
    </row>
    <row r="28" spans="1:7" s="70" customFormat="1" ht="12.75">
      <c r="A28" s="71">
        <f>'TFC Prdn Micro-Budget-DETAIL'!A88</f>
        <v>31</v>
      </c>
      <c r="B28" s="110" t="s">
        <v>50</v>
      </c>
      <c r="C28" s="131"/>
      <c r="D28" s="131"/>
      <c r="E28" s="131"/>
      <c r="F28" s="74"/>
      <c r="G28" s="73">
        <f>'TFC Prdn Micro-Budget-DETAIL'!G88</f>
        <v>8500</v>
      </c>
    </row>
    <row r="29" spans="1:7" s="70" customFormat="1" ht="12.75">
      <c r="A29" s="71">
        <f>'TFC Prdn Micro-Budget-DETAIL'!A94</f>
        <v>32</v>
      </c>
      <c r="B29" s="110" t="s">
        <v>96</v>
      </c>
      <c r="C29" s="131"/>
      <c r="D29" s="131"/>
      <c r="E29" s="131"/>
      <c r="F29" s="74"/>
      <c r="G29" s="73">
        <f>'TFC Prdn Micro-Budget-DETAIL'!G94</f>
        <v>11900</v>
      </c>
    </row>
    <row r="30" spans="1:7" s="70" customFormat="1" ht="12.75">
      <c r="A30" s="71">
        <f>'TFC Prdn Micro-Budget-DETAIL'!A102</f>
        <v>34</v>
      </c>
      <c r="B30" s="110" t="s">
        <v>51</v>
      </c>
      <c r="C30" s="131"/>
      <c r="D30" s="131"/>
      <c r="E30" s="131"/>
      <c r="F30" s="74"/>
      <c r="G30" s="73">
        <f>'TFC Prdn Micro-Budget-DETAIL'!G102</f>
        <v>3300</v>
      </c>
    </row>
    <row r="31" spans="1:7" s="70" customFormat="1" ht="12.75">
      <c r="A31" s="76">
        <f>'TFC Prdn Micro-Budget-DETAIL'!A111</f>
        <v>36</v>
      </c>
      <c r="B31" s="110" t="s">
        <v>45</v>
      </c>
      <c r="C31" s="131"/>
      <c r="D31" s="131"/>
      <c r="E31" s="131"/>
      <c r="F31" s="74"/>
      <c r="G31" s="73">
        <f>'TFC Prdn Micro-Budget-DETAIL'!G111</f>
        <v>21300</v>
      </c>
    </row>
    <row r="32" spans="1:7" s="70" customFormat="1" ht="12.75">
      <c r="A32" s="76">
        <f>'TFC Prdn Micro-Budget-DETAIL'!A117</f>
        <v>41</v>
      </c>
      <c r="B32" s="110" t="s">
        <v>47</v>
      </c>
      <c r="C32" s="131"/>
      <c r="D32" s="131"/>
      <c r="E32" s="131"/>
      <c r="F32" s="74"/>
      <c r="G32" s="73">
        <f>'TFC Prdn Micro-Budget-DETAIL'!G117</f>
        <v>1250</v>
      </c>
    </row>
    <row r="33" spans="1:7" s="70" customFormat="1" ht="12.75">
      <c r="A33" s="76">
        <f>'TFC Prdn Micro-Budget-DETAIL'!A124</f>
        <v>45</v>
      </c>
      <c r="B33" s="110" t="s">
        <v>49</v>
      </c>
      <c r="C33" s="131"/>
      <c r="D33" s="131"/>
      <c r="E33" s="131"/>
      <c r="F33" s="74"/>
      <c r="G33" s="73">
        <f>'TFC Prdn Micro-Budget-DETAIL'!G124</f>
        <v>12500</v>
      </c>
    </row>
    <row r="34" spans="1:7" s="70" customFormat="1" ht="13.5" thickBot="1">
      <c r="A34" s="76">
        <f>'TFC Prdn Micro-Budget-DETAIL'!A132</f>
        <v>50</v>
      </c>
      <c r="B34" s="110" t="s">
        <v>113</v>
      </c>
      <c r="C34" s="131"/>
      <c r="D34" s="131"/>
      <c r="E34" s="131"/>
      <c r="F34" s="74"/>
      <c r="G34" s="73">
        <f>'TFC Prdn Micro-Budget-DETAIL'!G132</f>
        <v>0</v>
      </c>
    </row>
    <row r="35" spans="1:7" s="70" customFormat="1" ht="13.5" thickBot="1">
      <c r="A35" s="111" t="s">
        <v>54</v>
      </c>
      <c r="B35" s="112"/>
      <c r="C35" s="112"/>
      <c r="D35" s="112"/>
      <c r="E35" s="112"/>
      <c r="F35" s="113"/>
      <c r="G35" s="60">
        <f>SUM(G22:G34)</f>
        <v>209235.5</v>
      </c>
    </row>
    <row r="36" spans="1:7" s="70" customFormat="1" ht="12.75">
      <c r="A36" s="114" t="s">
        <v>55</v>
      </c>
      <c r="B36" s="115"/>
      <c r="C36" s="115"/>
      <c r="D36" s="115"/>
      <c r="E36" s="115"/>
      <c r="F36" s="116"/>
      <c r="G36" s="77"/>
    </row>
    <row r="37" spans="1:7" s="70" customFormat="1" ht="12.75">
      <c r="A37" s="71">
        <f>'TFC Prdn Micro-Budget-DETAIL'!A144</f>
        <v>60</v>
      </c>
      <c r="B37" s="109" t="s">
        <v>56</v>
      </c>
      <c r="C37" s="109"/>
      <c r="D37" s="109"/>
      <c r="E37" s="110"/>
      <c r="F37" s="72"/>
      <c r="G37" s="78">
        <f>'TFC Prdn Micro-Budget-DETAIL'!G144</f>
        <v>17500</v>
      </c>
    </row>
    <row r="38" spans="1:7" s="70" customFormat="1" ht="12.75">
      <c r="A38" s="71">
        <f>'TFC Prdn Micro-Budget-DETAIL'!A150</f>
        <v>62</v>
      </c>
      <c r="B38" s="109" t="s">
        <v>57</v>
      </c>
      <c r="C38" s="109"/>
      <c r="D38" s="109"/>
      <c r="E38" s="110"/>
      <c r="F38" s="74"/>
      <c r="G38" s="78">
        <f>'TFC Prdn Micro-Budget-DETAIL'!G150</f>
        <v>1000</v>
      </c>
    </row>
    <row r="39" spans="1:7" s="70" customFormat="1" ht="12.75">
      <c r="A39" s="71">
        <f>'TFC Prdn Micro-Budget-DETAIL'!A158</f>
        <v>63</v>
      </c>
      <c r="B39" s="109" t="s">
        <v>58</v>
      </c>
      <c r="C39" s="109"/>
      <c r="D39" s="109"/>
      <c r="E39" s="110"/>
      <c r="F39" s="74"/>
      <c r="G39" s="78">
        <f>'TFC Prdn Micro-Budget-DETAIL'!G158</f>
        <v>1000</v>
      </c>
    </row>
    <row r="40" spans="1:7" s="70" customFormat="1" ht="12.75">
      <c r="A40" s="71">
        <f>'TFC Prdn Micro-Budget-DETAIL'!A167</f>
        <v>64</v>
      </c>
      <c r="B40" s="126" t="s">
        <v>60</v>
      </c>
      <c r="C40" s="126"/>
      <c r="D40" s="126"/>
      <c r="E40" s="127"/>
      <c r="F40" s="74"/>
      <c r="G40" s="78">
        <f>'TFC Prdn Micro-Budget-DETAIL'!G167</f>
        <v>1500</v>
      </c>
    </row>
    <row r="41" spans="1:7" s="70" customFormat="1" ht="13.5" thickBot="1">
      <c r="A41" s="71">
        <f>'TFC Prdn Micro-Budget-DETAIL'!A173</f>
        <v>66</v>
      </c>
      <c r="B41" s="109" t="s">
        <v>59</v>
      </c>
      <c r="C41" s="109"/>
      <c r="D41" s="109"/>
      <c r="E41" s="110"/>
      <c r="F41" s="74"/>
      <c r="G41" s="78">
        <f>'TFC Prdn Micro-Budget-DETAIL'!G173</f>
        <v>3250</v>
      </c>
    </row>
    <row r="42" spans="1:7" s="70" customFormat="1" ht="13.5" thickBot="1">
      <c r="A42" s="117" t="s">
        <v>61</v>
      </c>
      <c r="B42" s="118"/>
      <c r="C42" s="118"/>
      <c r="D42" s="118"/>
      <c r="E42" s="118"/>
      <c r="F42" s="119"/>
      <c r="G42" s="60">
        <f>SUM(G37:G41)</f>
        <v>24250</v>
      </c>
    </row>
    <row r="43" spans="1:7" s="70" customFormat="1" ht="13.5" thickBot="1">
      <c r="A43" s="120" t="s">
        <v>62</v>
      </c>
      <c r="B43" s="121"/>
      <c r="C43" s="121"/>
      <c r="D43" s="121"/>
      <c r="E43" s="121"/>
      <c r="F43" s="122"/>
      <c r="G43" s="60">
        <f>G42+G35</f>
        <v>233485.5</v>
      </c>
    </row>
    <row r="44" spans="1:7" s="70" customFormat="1" ht="12.75">
      <c r="A44" s="114" t="s">
        <v>119</v>
      </c>
      <c r="B44" s="115"/>
      <c r="C44" s="115"/>
      <c r="D44" s="115"/>
      <c r="E44" s="115"/>
      <c r="F44" s="116"/>
      <c r="G44" s="77"/>
    </row>
    <row r="45" spans="1:7" s="70" customFormat="1" ht="12.75">
      <c r="A45" s="71">
        <f>'TFC Prdn Micro-Budget-DETAIL'!A187</f>
        <v>70</v>
      </c>
      <c r="B45" s="109" t="s">
        <v>125</v>
      </c>
      <c r="C45" s="109"/>
      <c r="D45" s="109"/>
      <c r="E45" s="110"/>
      <c r="F45" s="72"/>
      <c r="G45" s="78">
        <f>'TFC Prdn Micro-Budget-DETAIL'!G187</f>
        <v>2400</v>
      </c>
    </row>
    <row r="46" spans="1:7" s="70" customFormat="1" ht="12.75">
      <c r="A46" s="94">
        <f>'TFC Prdn Micro-Budget-DETAIL'!A190</f>
        <v>71</v>
      </c>
      <c r="B46" s="126" t="s">
        <v>135</v>
      </c>
      <c r="C46" s="126"/>
      <c r="D46" s="126"/>
      <c r="E46" s="127"/>
      <c r="F46" s="95"/>
      <c r="G46" s="96">
        <f>'TFC Prdn Micro-Budget-DETAIL'!G190</f>
        <v>7500</v>
      </c>
    </row>
    <row r="47" spans="1:7" s="70" customFormat="1" ht="13.5" thickBot="1">
      <c r="A47" s="71">
        <f>'TFC Prdn Micro-Budget-DETAIL'!A200</f>
        <v>72</v>
      </c>
      <c r="B47" s="109" t="s">
        <v>80</v>
      </c>
      <c r="C47" s="109"/>
      <c r="D47" s="109"/>
      <c r="E47" s="110"/>
      <c r="F47" s="74"/>
      <c r="G47" s="78">
        <f>'TFC Prdn Micro-Budget-DETAIL'!G200</f>
        <v>5000</v>
      </c>
    </row>
    <row r="48" spans="1:7" s="70" customFormat="1" ht="13.5" thickBot="1">
      <c r="A48" s="123" t="s">
        <v>120</v>
      </c>
      <c r="B48" s="124"/>
      <c r="C48" s="124"/>
      <c r="D48" s="124"/>
      <c r="E48" s="124"/>
      <c r="F48" s="125"/>
      <c r="G48" s="60">
        <f>SUM(G45:G47)</f>
        <v>14900</v>
      </c>
    </row>
    <row r="49" spans="1:7" s="70" customFormat="1" ht="13.5" hidden="1" thickBot="1">
      <c r="A49" s="79"/>
      <c r="B49" s="128" t="s">
        <v>22</v>
      </c>
      <c r="C49" s="129"/>
      <c r="D49" s="129"/>
      <c r="E49" s="130"/>
      <c r="F49" s="80"/>
      <c r="G49" s="60">
        <f>G20+G35+G42+G48</f>
        <v>284385.5</v>
      </c>
    </row>
    <row r="50" spans="1:7" s="70" customFormat="1" ht="12.75">
      <c r="A50" s="114" t="s">
        <v>1</v>
      </c>
      <c r="B50" s="115"/>
      <c r="C50" s="115"/>
      <c r="D50" s="115"/>
      <c r="E50" s="115"/>
      <c r="F50" s="116"/>
      <c r="G50" s="77"/>
    </row>
    <row r="51" spans="1:7" s="70" customFormat="1" ht="13.5" thickBot="1">
      <c r="A51" s="71">
        <f>'TFC Prdn Micro-Budget-DETAIL'!A209</f>
        <v>80</v>
      </c>
      <c r="B51" s="109" t="s">
        <v>0</v>
      </c>
      <c r="C51" s="109"/>
      <c r="D51" s="109"/>
      <c r="E51" s="110"/>
      <c r="F51" s="72"/>
      <c r="G51" s="78">
        <f>'TFC Prdn Micro-Budget-DETAIL'!G209</f>
        <v>5000</v>
      </c>
    </row>
    <row r="52" spans="1:7" s="70" customFormat="1" ht="13.5" thickBot="1">
      <c r="A52" s="123" t="s">
        <v>1</v>
      </c>
      <c r="B52" s="124"/>
      <c r="C52" s="124"/>
      <c r="D52" s="124"/>
      <c r="E52" s="124"/>
      <c r="F52" s="125"/>
      <c r="G52" s="60">
        <f>'TFC Prdn Micro-Budget-DETAIL'!G210</f>
        <v>5000</v>
      </c>
    </row>
    <row r="53" spans="1:7" s="70" customFormat="1" ht="12" customHeight="1" thickBot="1">
      <c r="A53" s="123" t="s">
        <v>136</v>
      </c>
      <c r="B53" s="124"/>
      <c r="C53" s="124"/>
      <c r="D53" s="124"/>
      <c r="E53" s="124"/>
      <c r="F53" s="125"/>
      <c r="G53" s="97">
        <f>G52+G48+G42+G35+G20</f>
        <v>289385.5</v>
      </c>
    </row>
    <row r="54" spans="1:7" s="70" customFormat="1" ht="12.75">
      <c r="A54" s="114" t="s">
        <v>124</v>
      </c>
      <c r="B54" s="115"/>
      <c r="C54" s="115"/>
      <c r="D54" s="115"/>
      <c r="E54" s="115"/>
      <c r="F54" s="116"/>
      <c r="G54" s="77"/>
    </row>
    <row r="55" spans="1:7" s="70" customFormat="1" ht="12.75">
      <c r="A55" s="71">
        <f>'TFC Prdn Micro-Budget-DETAIL'!A222</f>
        <v>90</v>
      </c>
      <c r="B55" s="109" t="s">
        <v>121</v>
      </c>
      <c r="C55" s="109"/>
      <c r="D55" s="109"/>
      <c r="E55" s="110"/>
      <c r="F55" s="74"/>
      <c r="G55" s="78">
        <f>'TFC Prdn Micro-Budget-DETAIL'!G222</f>
        <v>14000</v>
      </c>
    </row>
    <row r="56" spans="1:7" s="70" customFormat="1" ht="13.5" thickBot="1">
      <c r="A56" s="71">
        <f>'TFC Prdn Micro-Budget-DETAIL'!A233</f>
        <v>91</v>
      </c>
      <c r="B56" s="109" t="s">
        <v>122</v>
      </c>
      <c r="C56" s="109"/>
      <c r="D56" s="109"/>
      <c r="E56" s="110"/>
      <c r="F56" s="74"/>
      <c r="G56" s="78">
        <f>'TFC Prdn Micro-Budget-DETAIL'!G233</f>
        <v>5000</v>
      </c>
    </row>
    <row r="57" spans="1:7" s="70" customFormat="1" ht="13.5" thickBot="1">
      <c r="A57" s="123" t="s">
        <v>123</v>
      </c>
      <c r="B57" s="124"/>
      <c r="C57" s="124"/>
      <c r="D57" s="124"/>
      <c r="E57" s="124"/>
      <c r="F57" s="125"/>
      <c r="G57" s="60">
        <f>SUM(G55:G56)</f>
        <v>19000</v>
      </c>
    </row>
    <row r="58" spans="1:7" s="70" customFormat="1" ht="6" customHeight="1" thickBot="1">
      <c r="A58" s="71"/>
      <c r="B58" s="91"/>
      <c r="C58" s="91"/>
      <c r="D58" s="91"/>
      <c r="E58" s="91"/>
      <c r="F58" s="92"/>
      <c r="G58" s="93"/>
    </row>
    <row r="59" spans="1:7" s="70" customFormat="1" ht="13.5" thickBot="1">
      <c r="A59" s="123" t="s">
        <v>21</v>
      </c>
      <c r="B59" s="124"/>
      <c r="C59" s="124"/>
      <c r="D59" s="124"/>
      <c r="E59" s="124"/>
      <c r="F59" s="125"/>
      <c r="G59" s="97">
        <f>G57+G53</f>
        <v>308385.5</v>
      </c>
    </row>
    <row r="60" ht="6" customHeight="1">
      <c r="A60" s="58"/>
    </row>
    <row r="61" spans="1:7" ht="12.75">
      <c r="A61" s="86" t="s">
        <v>114</v>
      </c>
      <c r="B61" s="82"/>
      <c r="C61" s="82"/>
      <c r="D61" s="81"/>
      <c r="E61" s="81"/>
      <c r="F61" s="81"/>
      <c r="G61" s="81"/>
    </row>
    <row r="62" spans="1:7" ht="12.75">
      <c r="A62" s="81"/>
      <c r="B62" s="82"/>
      <c r="C62" s="82"/>
      <c r="D62" s="81"/>
      <c r="E62" s="81"/>
      <c r="F62" s="81"/>
      <c r="G62" s="81"/>
    </row>
    <row r="63" spans="1:7" ht="12.75">
      <c r="A63" s="81"/>
      <c r="B63" s="82"/>
      <c r="C63" s="82"/>
      <c r="D63" s="81"/>
      <c r="E63" s="81"/>
      <c r="F63" s="81"/>
      <c r="G63" s="81"/>
    </row>
  </sheetData>
  <sheetProtection/>
  <mergeCells count="54">
    <mergeCell ref="A20:F20"/>
    <mergeCell ref="A21:F21"/>
    <mergeCell ref="G10:G11"/>
    <mergeCell ref="C5:E5"/>
    <mergeCell ref="C6:E6"/>
    <mergeCell ref="C7:E7"/>
    <mergeCell ref="C8:E8"/>
    <mergeCell ref="B19:E19"/>
    <mergeCell ref="C1:D1"/>
    <mergeCell ref="C2:G2"/>
    <mergeCell ref="C3:G3"/>
    <mergeCell ref="B22:E22"/>
    <mergeCell ref="B10:C11"/>
    <mergeCell ref="D10:F11"/>
    <mergeCell ref="B18:E18"/>
    <mergeCell ref="B17:E17"/>
    <mergeCell ref="B14:E14"/>
    <mergeCell ref="B16:E16"/>
    <mergeCell ref="B27:E27"/>
    <mergeCell ref="B25:E25"/>
    <mergeCell ref="B23:E23"/>
    <mergeCell ref="B32:E32"/>
    <mergeCell ref="B30:E30"/>
    <mergeCell ref="B26:E26"/>
    <mergeCell ref="B24:E24"/>
    <mergeCell ref="B56:E56"/>
    <mergeCell ref="B33:E33"/>
    <mergeCell ref="B28:E28"/>
    <mergeCell ref="B34:E34"/>
    <mergeCell ref="B31:E31"/>
    <mergeCell ref="B29:E29"/>
    <mergeCell ref="A50:F50"/>
    <mergeCell ref="A52:F52"/>
    <mergeCell ref="B47:E47"/>
    <mergeCell ref="A53:F53"/>
    <mergeCell ref="A59:F59"/>
    <mergeCell ref="B41:E41"/>
    <mergeCell ref="B39:E39"/>
    <mergeCell ref="B40:E40"/>
    <mergeCell ref="B49:E49"/>
    <mergeCell ref="B45:E45"/>
    <mergeCell ref="A54:F54"/>
    <mergeCell ref="A57:F57"/>
    <mergeCell ref="B46:E46"/>
    <mergeCell ref="B55:E55"/>
    <mergeCell ref="B37:E37"/>
    <mergeCell ref="B51:E51"/>
    <mergeCell ref="A35:F35"/>
    <mergeCell ref="A36:F36"/>
    <mergeCell ref="A42:F42"/>
    <mergeCell ref="A43:F43"/>
    <mergeCell ref="A44:F44"/>
    <mergeCell ref="A48:F48"/>
    <mergeCell ref="B38:E38"/>
  </mergeCells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portrait"/>
  <headerFooter alignWithMargins="0">
    <oddHeader>&amp;C&amp;A
&amp;R&amp;G</oddHeader>
    <oddFooter>&amp;L&amp;8TFC0216&amp;R&amp;8Page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7"/>
  <sheetViews>
    <sheetView showGridLines="0" tabSelected="1" workbookViewId="0" topLeftCell="A1">
      <selection activeCell="H2" sqref="H2"/>
    </sheetView>
  </sheetViews>
  <sheetFormatPr defaultColWidth="11.50390625" defaultRowHeight="12"/>
  <cols>
    <col min="1" max="1" width="7.50390625" style="34" customWidth="1"/>
    <col min="2" max="2" width="43.00390625" style="34" customWidth="1"/>
    <col min="3" max="3" width="5.50390625" style="34" customWidth="1"/>
    <col min="4" max="4" width="8.125" style="36" customWidth="1"/>
    <col min="5" max="5" width="8.125" style="35" customWidth="1"/>
    <col min="6" max="6" width="10.875" style="35" customWidth="1"/>
    <col min="7" max="7" width="13.125" style="35" customWidth="1"/>
    <col min="8" max="16384" width="11.50390625" style="5" customWidth="1"/>
  </cols>
  <sheetData>
    <row r="1" spans="1:7" ht="19.5" customHeight="1">
      <c r="A1" s="1" t="s">
        <v>4</v>
      </c>
      <c r="B1" s="2" t="s">
        <v>200</v>
      </c>
      <c r="C1" s="3"/>
      <c r="D1" s="3"/>
      <c r="E1" s="4" t="s">
        <v>5</v>
      </c>
      <c r="F1" s="153" t="s">
        <v>228</v>
      </c>
      <c r="G1" s="154"/>
    </row>
    <row r="2" spans="1:7" ht="12.75">
      <c r="A2" s="6" t="s">
        <v>23</v>
      </c>
      <c r="B2" s="105" t="s">
        <v>202</v>
      </c>
      <c r="C2" s="7"/>
      <c r="D2" s="7"/>
      <c r="E2" s="8" t="s">
        <v>63</v>
      </c>
      <c r="F2" s="158"/>
      <c r="G2" s="159"/>
    </row>
    <row r="3" spans="1:7" ht="12.75">
      <c r="A3" s="6"/>
      <c r="B3" s="89"/>
      <c r="C3" s="7"/>
      <c r="D3" s="7"/>
      <c r="E3" s="8"/>
      <c r="F3" s="90"/>
      <c r="G3" s="90"/>
    </row>
    <row r="4" spans="1:7" ht="12.75">
      <c r="A4" s="88" t="s">
        <v>216</v>
      </c>
      <c r="B4" s="9"/>
      <c r="C4" s="7"/>
      <c r="D4" s="7"/>
      <c r="E4" s="8"/>
      <c r="F4" s="7"/>
      <c r="G4" s="7"/>
    </row>
    <row r="5" spans="1:7" ht="12.75">
      <c r="A5" s="31" t="s">
        <v>19</v>
      </c>
      <c r="B5" s="32" t="s">
        <v>24</v>
      </c>
      <c r="C5" s="12" t="s">
        <v>25</v>
      </c>
      <c r="D5" s="13" t="s">
        <v>26</v>
      </c>
      <c r="E5" s="13" t="s">
        <v>27</v>
      </c>
      <c r="F5" s="14" t="s">
        <v>28</v>
      </c>
      <c r="G5" s="87" t="s">
        <v>20</v>
      </c>
    </row>
    <row r="6" spans="1:2" s="11" customFormat="1" ht="18.75" customHeight="1">
      <c r="A6" s="44">
        <v>1</v>
      </c>
      <c r="B6" s="42" t="s">
        <v>65</v>
      </c>
    </row>
    <row r="7" spans="1:7" ht="12.75">
      <c r="A7" s="47"/>
      <c r="B7" s="43"/>
      <c r="C7" s="15">
        <v>1</v>
      </c>
      <c r="D7" s="15">
        <v>1</v>
      </c>
      <c r="E7" s="16" t="s">
        <v>29</v>
      </c>
      <c r="F7" s="17">
        <v>0</v>
      </c>
      <c r="G7" s="18">
        <f>C7*D7*F7</f>
        <v>0</v>
      </c>
    </row>
    <row r="8" spans="1:7" ht="12.75">
      <c r="A8" s="46"/>
      <c r="B8" s="43"/>
      <c r="C8" s="15">
        <v>1</v>
      </c>
      <c r="D8" s="15">
        <v>1</v>
      </c>
      <c r="E8" s="16" t="s">
        <v>29</v>
      </c>
      <c r="F8" s="17">
        <v>0</v>
      </c>
      <c r="G8" s="18">
        <f>C8*D8*F8</f>
        <v>0</v>
      </c>
    </row>
    <row r="9" spans="1:7" s="11" customFormat="1" ht="12.75">
      <c r="A9" s="45">
        <v>1</v>
      </c>
      <c r="B9" s="39" t="s">
        <v>64</v>
      </c>
      <c r="C9" s="19"/>
      <c r="D9" s="20"/>
      <c r="E9" s="20"/>
      <c r="F9" s="21"/>
      <c r="G9" s="41">
        <f>SUM(G7:G8)</f>
        <v>0</v>
      </c>
    </row>
    <row r="10" spans="1:2" s="11" customFormat="1" ht="18.75" customHeight="1">
      <c r="A10" s="44">
        <v>2</v>
      </c>
      <c r="B10" s="42" t="s">
        <v>78</v>
      </c>
    </row>
    <row r="11" spans="1:7" ht="12.75">
      <c r="A11" s="47"/>
      <c r="B11" s="106" t="s">
        <v>229</v>
      </c>
      <c r="C11" s="15">
        <v>1</v>
      </c>
      <c r="D11" s="15">
        <v>1</v>
      </c>
      <c r="E11" s="16" t="s">
        <v>33</v>
      </c>
      <c r="F11" s="17">
        <v>5000</v>
      </c>
      <c r="G11" s="18">
        <f>C11*D11*F11</f>
        <v>5000</v>
      </c>
    </row>
    <row r="12" spans="1:7" ht="12.75">
      <c r="A12" s="47"/>
      <c r="B12" s="43"/>
      <c r="C12" s="15">
        <v>1</v>
      </c>
      <c r="D12" s="15">
        <v>1</v>
      </c>
      <c r="E12" s="16" t="s">
        <v>29</v>
      </c>
      <c r="F12" s="17"/>
      <c r="G12" s="18">
        <f>C12*D12*F12</f>
        <v>0</v>
      </c>
    </row>
    <row r="13" spans="1:7" ht="12.75">
      <c r="A13" s="46"/>
      <c r="B13" s="43"/>
      <c r="C13" s="15">
        <v>1</v>
      </c>
      <c r="D13" s="15">
        <v>1</v>
      </c>
      <c r="E13" s="16" t="s">
        <v>29</v>
      </c>
      <c r="F13" s="17"/>
      <c r="G13" s="18">
        <f>C13*D13*F13</f>
        <v>0</v>
      </c>
    </row>
    <row r="14" spans="1:7" ht="12.75">
      <c r="A14" s="45">
        <v>2</v>
      </c>
      <c r="B14" s="39" t="s">
        <v>79</v>
      </c>
      <c r="C14" s="19"/>
      <c r="D14" s="20"/>
      <c r="E14" s="20"/>
      <c r="F14" s="21"/>
      <c r="G14" s="22">
        <f>SUM(G11:G13)</f>
        <v>5000</v>
      </c>
    </row>
    <row r="15" spans="1:7" ht="18.75" customHeight="1">
      <c r="A15" s="44">
        <v>4</v>
      </c>
      <c r="B15" s="42" t="s">
        <v>3</v>
      </c>
      <c r="C15" s="11"/>
      <c r="D15" s="11"/>
      <c r="E15" s="11"/>
      <c r="F15" s="11"/>
      <c r="G15" s="11"/>
    </row>
    <row r="16" spans="1:7" ht="12.75">
      <c r="A16" s="47"/>
      <c r="B16" s="106" t="s">
        <v>218</v>
      </c>
      <c r="C16" s="15">
        <v>1</v>
      </c>
      <c r="D16" s="15">
        <v>1</v>
      </c>
      <c r="E16" s="16" t="s">
        <v>33</v>
      </c>
      <c r="F16" s="17">
        <v>15000</v>
      </c>
      <c r="G16" s="18">
        <f>C16*D16*F16</f>
        <v>15000</v>
      </c>
    </row>
    <row r="17" spans="1:7" ht="12.75">
      <c r="A17" s="47"/>
      <c r="B17" s="106" t="s">
        <v>219</v>
      </c>
      <c r="C17" s="15">
        <v>1</v>
      </c>
      <c r="D17" s="15">
        <v>1</v>
      </c>
      <c r="E17" s="16" t="s">
        <v>33</v>
      </c>
      <c r="F17" s="17">
        <v>6000</v>
      </c>
      <c r="G17" s="18">
        <f>C17*D17*F17</f>
        <v>6000</v>
      </c>
    </row>
    <row r="18" spans="1:7" ht="12.75">
      <c r="A18" s="46"/>
      <c r="B18" s="43"/>
      <c r="C18" s="15">
        <v>1</v>
      </c>
      <c r="D18" s="15">
        <v>1</v>
      </c>
      <c r="E18" s="16" t="s">
        <v>29</v>
      </c>
      <c r="F18" s="17">
        <v>0</v>
      </c>
      <c r="G18" s="18">
        <f>C18*D18*F18</f>
        <v>0</v>
      </c>
    </row>
    <row r="19" spans="1:7" ht="12.75">
      <c r="A19" s="45">
        <v>4</v>
      </c>
      <c r="B19" s="39" t="s">
        <v>66</v>
      </c>
      <c r="C19" s="19"/>
      <c r="D19" s="20"/>
      <c r="E19" s="20"/>
      <c r="F19" s="21"/>
      <c r="G19" s="22">
        <f>SUM(G16:G18)</f>
        <v>21000</v>
      </c>
    </row>
    <row r="20" spans="1:7" ht="18.75" customHeight="1">
      <c r="A20" s="44">
        <v>5</v>
      </c>
      <c r="B20" s="42" t="s">
        <v>68</v>
      </c>
      <c r="C20" s="11"/>
      <c r="D20" s="11"/>
      <c r="E20" s="11"/>
      <c r="F20" s="11"/>
      <c r="G20" s="11"/>
    </row>
    <row r="21" spans="1:7" ht="12.75">
      <c r="A21" s="47"/>
      <c r="B21" s="106" t="s">
        <v>217</v>
      </c>
      <c r="C21" s="15">
        <v>1</v>
      </c>
      <c r="D21" s="15">
        <v>1</v>
      </c>
      <c r="E21" s="16" t="s">
        <v>33</v>
      </c>
      <c r="F21" s="17">
        <v>10000</v>
      </c>
      <c r="G21" s="18">
        <f>C21*D21*F21</f>
        <v>10000</v>
      </c>
    </row>
    <row r="22" spans="1:7" ht="12.75">
      <c r="A22" s="46"/>
      <c r="B22" s="43"/>
      <c r="C22" s="15">
        <v>1</v>
      </c>
      <c r="D22" s="15">
        <v>1</v>
      </c>
      <c r="E22" s="16" t="s">
        <v>29</v>
      </c>
      <c r="F22" s="17">
        <v>0</v>
      </c>
      <c r="G22" s="18">
        <f>C22*D22*F22</f>
        <v>0</v>
      </c>
    </row>
    <row r="23" spans="1:7" ht="12.75">
      <c r="A23" s="40">
        <v>5</v>
      </c>
      <c r="B23" s="39" t="s">
        <v>67</v>
      </c>
      <c r="C23" s="19"/>
      <c r="D23" s="20"/>
      <c r="E23" s="20"/>
      <c r="F23" s="21"/>
      <c r="G23" s="22">
        <f>SUM(G21:G22)</f>
        <v>10000</v>
      </c>
    </row>
    <row r="24" spans="1:7" ht="12.75">
      <c r="A24" s="6"/>
      <c r="B24" s="9"/>
      <c r="C24" s="7"/>
      <c r="D24" s="7"/>
      <c r="E24" s="8"/>
      <c r="F24" s="7"/>
      <c r="G24" s="7"/>
    </row>
    <row r="25" spans="1:7" ht="12" customHeight="1">
      <c r="A25" s="155" t="s">
        <v>42</v>
      </c>
      <c r="B25" s="156"/>
      <c r="C25" s="156"/>
      <c r="D25" s="156"/>
      <c r="E25" s="156"/>
      <c r="F25" s="157"/>
      <c r="G25" s="22">
        <f>G23+G19+G14+G9</f>
        <v>36000</v>
      </c>
    </row>
    <row r="26" spans="1:7" ht="12.75">
      <c r="A26" s="6"/>
      <c r="B26" s="9"/>
      <c r="C26" s="7"/>
      <c r="D26" s="7"/>
      <c r="E26" s="8"/>
      <c r="F26" s="7"/>
      <c r="G26" s="7"/>
    </row>
    <row r="27" spans="1:7" ht="12.75">
      <c r="A27" s="31" t="s">
        <v>19</v>
      </c>
      <c r="B27" s="32" t="s">
        <v>24</v>
      </c>
      <c r="C27" s="12" t="s">
        <v>25</v>
      </c>
      <c r="D27" s="13" t="s">
        <v>26</v>
      </c>
      <c r="E27" s="13" t="s">
        <v>27</v>
      </c>
      <c r="F27" s="14" t="s">
        <v>28</v>
      </c>
      <c r="G27" s="33" t="s">
        <v>20</v>
      </c>
    </row>
    <row r="28" spans="1:7" ht="24">
      <c r="A28" s="44">
        <v>10</v>
      </c>
      <c r="B28" s="48" t="s">
        <v>85</v>
      </c>
      <c r="C28" s="11"/>
      <c r="D28" s="11"/>
      <c r="E28" s="11"/>
      <c r="F28" s="11"/>
      <c r="G28" s="11"/>
    </row>
    <row r="29" spans="1:7" ht="12.75">
      <c r="A29" s="47"/>
      <c r="B29" s="106" t="s">
        <v>180</v>
      </c>
      <c r="C29" s="15">
        <v>45</v>
      </c>
      <c r="D29" s="15">
        <v>93</v>
      </c>
      <c r="E29" s="16" t="s">
        <v>139</v>
      </c>
      <c r="F29" s="17">
        <v>335</v>
      </c>
      <c r="G29" s="18">
        <f>D29*F29</f>
        <v>31155</v>
      </c>
    </row>
    <row r="30" spans="1:7" ht="12.75">
      <c r="A30" s="47"/>
      <c r="B30" s="106" t="s">
        <v>181</v>
      </c>
      <c r="C30" s="15">
        <v>3</v>
      </c>
      <c r="D30" s="15">
        <v>16</v>
      </c>
      <c r="E30" s="16" t="s">
        <v>139</v>
      </c>
      <c r="F30" s="17">
        <v>335</v>
      </c>
      <c r="G30" s="18">
        <f>D30*F30</f>
        <v>5360</v>
      </c>
    </row>
    <row r="31" spans="1:7" ht="12.75">
      <c r="A31" s="47"/>
      <c r="B31" s="106" t="s">
        <v>184</v>
      </c>
      <c r="C31" s="15">
        <v>27</v>
      </c>
      <c r="D31" s="15">
        <v>62</v>
      </c>
      <c r="E31" s="16" t="s">
        <v>139</v>
      </c>
      <c r="F31" s="17">
        <v>206.25</v>
      </c>
      <c r="G31" s="18">
        <f>D31*F31</f>
        <v>12787.5</v>
      </c>
    </row>
    <row r="32" spans="1:7" ht="12.75">
      <c r="A32" s="47"/>
      <c r="B32" s="106" t="s">
        <v>182</v>
      </c>
      <c r="C32" s="15">
        <v>1</v>
      </c>
      <c r="D32" s="15">
        <v>8</v>
      </c>
      <c r="E32" s="16" t="s">
        <v>139</v>
      </c>
      <c r="F32" s="17">
        <v>393.75</v>
      </c>
      <c r="G32" s="18">
        <f>C32*D32*F32</f>
        <v>3150</v>
      </c>
    </row>
    <row r="33" spans="1:7" ht="12.75">
      <c r="A33" s="47"/>
      <c r="B33" s="106" t="s">
        <v>183</v>
      </c>
      <c r="C33" s="15">
        <v>2</v>
      </c>
      <c r="D33" s="15">
        <v>6</v>
      </c>
      <c r="E33" s="16" t="s">
        <v>139</v>
      </c>
      <c r="F33" s="17">
        <v>335</v>
      </c>
      <c r="G33" s="18">
        <f>D33*F33</f>
        <v>2010</v>
      </c>
    </row>
    <row r="34" spans="1:7" ht="12.75">
      <c r="A34" s="47"/>
      <c r="B34" s="106" t="s">
        <v>185</v>
      </c>
      <c r="C34" s="15">
        <v>20</v>
      </c>
      <c r="D34" s="15">
        <v>20</v>
      </c>
      <c r="E34" s="16" t="s">
        <v>139</v>
      </c>
      <c r="F34" s="17">
        <v>100</v>
      </c>
      <c r="G34" s="18">
        <f>D34*F34</f>
        <v>2000</v>
      </c>
    </row>
    <row r="35" spans="1:7" ht="12.75">
      <c r="A35" s="46"/>
      <c r="B35" s="106" t="s">
        <v>213</v>
      </c>
      <c r="C35" s="15">
        <v>1</v>
      </c>
      <c r="D35" s="15">
        <v>1</v>
      </c>
      <c r="E35" s="16" t="s">
        <v>29</v>
      </c>
      <c r="F35" s="17">
        <v>8173</v>
      </c>
      <c r="G35" s="18">
        <f>C35*D35*F35</f>
        <v>8173</v>
      </c>
    </row>
    <row r="36" spans="1:7" ht="12.75">
      <c r="A36" s="40">
        <v>10</v>
      </c>
      <c r="B36" s="39" t="s">
        <v>69</v>
      </c>
      <c r="C36" s="19"/>
      <c r="D36" s="20"/>
      <c r="E36" s="20"/>
      <c r="F36" s="21"/>
      <c r="G36" s="22">
        <f>SUM(G29:G35)</f>
        <v>64635.5</v>
      </c>
    </row>
    <row r="37" spans="1:7" ht="34.5">
      <c r="A37" s="44">
        <v>12</v>
      </c>
      <c r="B37" s="48" t="s">
        <v>86</v>
      </c>
      <c r="C37" s="11"/>
      <c r="D37" s="11"/>
      <c r="E37" s="11"/>
      <c r="F37" s="11"/>
      <c r="G37" s="11"/>
    </row>
    <row r="38" spans="1:7" ht="12.75">
      <c r="A38" s="47"/>
      <c r="B38" s="106" t="s">
        <v>196</v>
      </c>
      <c r="C38" s="15">
        <v>1</v>
      </c>
      <c r="D38" s="15">
        <v>1</v>
      </c>
      <c r="E38" s="16" t="s">
        <v>33</v>
      </c>
      <c r="F38" s="17">
        <v>5000</v>
      </c>
      <c r="G38" s="18">
        <f aca="true" t="shared" si="0" ref="G38:G45">C38*D38*F38</f>
        <v>5000</v>
      </c>
    </row>
    <row r="39" spans="1:7" ht="12.75">
      <c r="A39" s="47"/>
      <c r="B39" s="106" t="s">
        <v>195</v>
      </c>
      <c r="C39" s="15">
        <v>1</v>
      </c>
      <c r="D39" s="15">
        <v>16</v>
      </c>
      <c r="E39" s="16" t="s">
        <v>139</v>
      </c>
      <c r="F39" s="17">
        <v>200</v>
      </c>
      <c r="G39" s="18">
        <f t="shared" si="0"/>
        <v>3200</v>
      </c>
    </row>
    <row r="40" spans="1:7" ht="12.75">
      <c r="A40" s="47"/>
      <c r="B40" s="106" t="s">
        <v>194</v>
      </c>
      <c r="C40" s="15">
        <v>1</v>
      </c>
      <c r="D40" s="15">
        <v>1</v>
      </c>
      <c r="E40" s="16" t="s">
        <v>33</v>
      </c>
      <c r="F40" s="17">
        <v>8000</v>
      </c>
      <c r="G40" s="18">
        <f t="shared" si="0"/>
        <v>8000</v>
      </c>
    </row>
    <row r="41" spans="1:7" ht="12.75">
      <c r="A41" s="47"/>
      <c r="B41" s="106" t="s">
        <v>193</v>
      </c>
      <c r="C41" s="15">
        <v>1</v>
      </c>
      <c r="D41" s="15">
        <v>15</v>
      </c>
      <c r="E41" s="16" t="s">
        <v>139</v>
      </c>
      <c r="F41" s="17">
        <v>250</v>
      </c>
      <c r="G41" s="18">
        <f t="shared" si="0"/>
        <v>3750</v>
      </c>
    </row>
    <row r="42" spans="1:7" ht="12.75">
      <c r="A42" s="47"/>
      <c r="B42" s="106" t="s">
        <v>140</v>
      </c>
      <c r="C42" s="15">
        <v>2</v>
      </c>
      <c r="D42" s="15">
        <v>15</v>
      </c>
      <c r="E42" s="16" t="s">
        <v>141</v>
      </c>
      <c r="F42" s="17">
        <v>150</v>
      </c>
      <c r="G42" s="18">
        <f t="shared" si="0"/>
        <v>4500</v>
      </c>
    </row>
    <row r="43" spans="1:7" ht="12.75">
      <c r="A43" s="47"/>
      <c r="B43" s="106" t="s">
        <v>192</v>
      </c>
      <c r="C43" s="15">
        <v>1</v>
      </c>
      <c r="D43" s="15">
        <v>1</v>
      </c>
      <c r="E43" s="16" t="s">
        <v>33</v>
      </c>
      <c r="F43" s="17">
        <v>5000</v>
      </c>
      <c r="G43" s="18">
        <f t="shared" si="0"/>
        <v>5000</v>
      </c>
    </row>
    <row r="44" spans="1:7" ht="12.75">
      <c r="A44" s="47"/>
      <c r="B44" s="106" t="s">
        <v>191</v>
      </c>
      <c r="C44" s="15">
        <v>1</v>
      </c>
      <c r="D44" s="15">
        <v>15</v>
      </c>
      <c r="E44" s="16" t="s">
        <v>139</v>
      </c>
      <c r="F44" s="17">
        <v>150</v>
      </c>
      <c r="G44" s="18">
        <f t="shared" si="0"/>
        <v>2250</v>
      </c>
    </row>
    <row r="45" spans="1:7" ht="12.75">
      <c r="A45" s="46"/>
      <c r="B45" s="106" t="s">
        <v>138</v>
      </c>
      <c r="C45" s="15">
        <v>1</v>
      </c>
      <c r="D45" s="15">
        <v>1</v>
      </c>
      <c r="E45" s="16" t="s">
        <v>29</v>
      </c>
      <c r="F45" s="17">
        <v>0</v>
      </c>
      <c r="G45" s="18">
        <f t="shared" si="0"/>
        <v>0</v>
      </c>
    </row>
    <row r="46" spans="1:7" ht="12.75">
      <c r="A46" s="40">
        <v>12</v>
      </c>
      <c r="B46" s="39" t="s">
        <v>70</v>
      </c>
      <c r="C46" s="19"/>
      <c r="D46" s="20"/>
      <c r="E46" s="20"/>
      <c r="F46" s="21"/>
      <c r="G46" s="22">
        <f>SUM(G38:G45)</f>
        <v>31700</v>
      </c>
    </row>
    <row r="47" spans="1:7" ht="34.5">
      <c r="A47" s="49">
        <v>13</v>
      </c>
      <c r="B47" s="48" t="s">
        <v>73</v>
      </c>
      <c r="C47" s="11"/>
      <c r="D47" s="11"/>
      <c r="E47" s="11"/>
      <c r="F47" s="11"/>
      <c r="G47" s="11"/>
    </row>
    <row r="48" spans="1:7" ht="12.75">
      <c r="A48" s="47"/>
      <c r="B48" s="106" t="s">
        <v>188</v>
      </c>
      <c r="C48" s="15">
        <v>1</v>
      </c>
      <c r="D48" s="15">
        <v>1</v>
      </c>
      <c r="E48" s="16" t="s">
        <v>33</v>
      </c>
      <c r="F48" s="17">
        <v>3500</v>
      </c>
      <c r="G48" s="18">
        <f aca="true" t="shared" si="1" ref="G48:G57">C48*D48*F48</f>
        <v>3500</v>
      </c>
    </row>
    <row r="49" spans="1:7" ht="12.75">
      <c r="A49" s="47"/>
      <c r="B49" s="106" t="s">
        <v>189</v>
      </c>
      <c r="C49" s="15">
        <v>1</v>
      </c>
      <c r="D49" s="15">
        <v>15</v>
      </c>
      <c r="E49" s="16" t="s">
        <v>139</v>
      </c>
      <c r="F49" s="17">
        <v>200</v>
      </c>
      <c r="G49" s="18">
        <f t="shared" si="1"/>
        <v>3000</v>
      </c>
    </row>
    <row r="50" spans="1:7" ht="12.75">
      <c r="A50" s="47"/>
      <c r="B50" s="106" t="s">
        <v>190</v>
      </c>
      <c r="C50" s="15">
        <v>1</v>
      </c>
      <c r="D50" s="15">
        <v>10</v>
      </c>
      <c r="E50" s="16" t="s">
        <v>139</v>
      </c>
      <c r="F50" s="17">
        <v>300</v>
      </c>
      <c r="G50" s="18">
        <f t="shared" si="1"/>
        <v>3000</v>
      </c>
    </row>
    <row r="51" spans="1:7" ht="12.75">
      <c r="A51" s="47"/>
      <c r="B51" s="106" t="s">
        <v>143</v>
      </c>
      <c r="C51" s="15">
        <v>1</v>
      </c>
      <c r="D51" s="15">
        <v>5</v>
      </c>
      <c r="E51" s="16" t="s">
        <v>139</v>
      </c>
      <c r="F51" s="17">
        <v>250</v>
      </c>
      <c r="G51" s="18">
        <f t="shared" si="1"/>
        <v>1250</v>
      </c>
    </row>
    <row r="52" spans="1:7" ht="12.75">
      <c r="A52" s="47"/>
      <c r="B52" s="43"/>
      <c r="C52" s="15">
        <v>1</v>
      </c>
      <c r="D52" s="15">
        <v>1</v>
      </c>
      <c r="E52" s="16" t="s">
        <v>29</v>
      </c>
      <c r="F52" s="17">
        <v>0</v>
      </c>
      <c r="G52" s="18">
        <f t="shared" si="1"/>
        <v>0</v>
      </c>
    </row>
    <row r="53" spans="1:7" ht="12.75">
      <c r="A53" s="47"/>
      <c r="B53" s="43"/>
      <c r="C53" s="15">
        <v>1</v>
      </c>
      <c r="D53" s="15">
        <v>1</v>
      </c>
      <c r="E53" s="16" t="s">
        <v>29</v>
      </c>
      <c r="F53" s="17">
        <v>0</v>
      </c>
      <c r="G53" s="18">
        <f t="shared" si="1"/>
        <v>0</v>
      </c>
    </row>
    <row r="54" spans="1:7" ht="12.75">
      <c r="A54" s="47"/>
      <c r="B54" s="43"/>
      <c r="C54" s="15">
        <v>1</v>
      </c>
      <c r="D54" s="15">
        <v>1</v>
      </c>
      <c r="E54" s="16" t="s">
        <v>29</v>
      </c>
      <c r="F54" s="17">
        <v>0</v>
      </c>
      <c r="G54" s="18">
        <f t="shared" si="1"/>
        <v>0</v>
      </c>
    </row>
    <row r="55" spans="1:7" ht="12.75">
      <c r="A55" s="47"/>
      <c r="B55" s="43"/>
      <c r="C55" s="15">
        <v>1</v>
      </c>
      <c r="D55" s="15">
        <v>1</v>
      </c>
      <c r="E55" s="16" t="s">
        <v>29</v>
      </c>
      <c r="F55" s="17">
        <v>0</v>
      </c>
      <c r="G55" s="18">
        <f t="shared" si="1"/>
        <v>0</v>
      </c>
    </row>
    <row r="56" spans="1:7" ht="12.75">
      <c r="A56" s="47"/>
      <c r="B56" s="43"/>
      <c r="C56" s="15">
        <v>1</v>
      </c>
      <c r="D56" s="15">
        <v>1</v>
      </c>
      <c r="E56" s="16" t="s">
        <v>29</v>
      </c>
      <c r="F56" s="17">
        <v>0</v>
      </c>
      <c r="G56" s="18">
        <f t="shared" si="1"/>
        <v>0</v>
      </c>
    </row>
    <row r="57" spans="1:7" ht="12.75">
      <c r="A57" s="46"/>
      <c r="B57" s="106" t="s">
        <v>138</v>
      </c>
      <c r="C57" s="15">
        <v>1</v>
      </c>
      <c r="D57" s="15">
        <v>1</v>
      </c>
      <c r="E57" s="16" t="s">
        <v>29</v>
      </c>
      <c r="F57" s="17">
        <v>0</v>
      </c>
      <c r="G57" s="18">
        <f t="shared" si="1"/>
        <v>0</v>
      </c>
    </row>
    <row r="58" spans="1:7" ht="12.75">
      <c r="A58" s="50">
        <v>13</v>
      </c>
      <c r="B58" s="39" t="s">
        <v>74</v>
      </c>
      <c r="C58" s="19"/>
      <c r="D58" s="20"/>
      <c r="E58" s="20"/>
      <c r="F58" s="21"/>
      <c r="G58" s="22">
        <f>SUM(G48:G57)</f>
        <v>10750</v>
      </c>
    </row>
    <row r="59" spans="1:7" ht="34.5">
      <c r="A59" s="49">
        <v>19</v>
      </c>
      <c r="B59" s="48" t="s">
        <v>118</v>
      </c>
      <c r="C59" s="11"/>
      <c r="D59" s="11"/>
      <c r="E59" s="11"/>
      <c r="F59" s="11"/>
      <c r="G59" s="11"/>
    </row>
    <row r="60" spans="1:7" ht="12.75">
      <c r="A60" s="47"/>
      <c r="B60" s="106" t="s">
        <v>144</v>
      </c>
      <c r="C60" s="15">
        <v>1</v>
      </c>
      <c r="D60" s="15">
        <v>16</v>
      </c>
      <c r="E60" s="16" t="s">
        <v>139</v>
      </c>
      <c r="F60" s="17">
        <v>200</v>
      </c>
      <c r="G60" s="18">
        <f>C60*D60*F60</f>
        <v>3200</v>
      </c>
    </row>
    <row r="61" spans="1:7" ht="12.75">
      <c r="A61" s="47"/>
      <c r="B61" s="106" t="s">
        <v>145</v>
      </c>
      <c r="C61" s="15">
        <v>1</v>
      </c>
      <c r="D61" s="15">
        <v>15</v>
      </c>
      <c r="E61" s="16" t="s">
        <v>139</v>
      </c>
      <c r="F61" s="17">
        <v>200</v>
      </c>
      <c r="G61" s="18">
        <f>C61*D61*F61</f>
        <v>3000</v>
      </c>
    </row>
    <row r="62" spans="1:7" ht="12.75">
      <c r="A62" s="47"/>
      <c r="B62" s="106" t="s">
        <v>146</v>
      </c>
      <c r="C62" s="15"/>
      <c r="D62" s="15"/>
      <c r="E62" s="16" t="s">
        <v>139</v>
      </c>
      <c r="F62" s="17">
        <v>200</v>
      </c>
      <c r="G62" s="18">
        <f>C62*D62*F62</f>
        <v>0</v>
      </c>
    </row>
    <row r="63" spans="1:7" ht="12.75">
      <c r="A63" s="46"/>
      <c r="B63" s="106" t="s">
        <v>138</v>
      </c>
      <c r="C63" s="15"/>
      <c r="D63" s="15"/>
      <c r="E63" s="16" t="s">
        <v>29</v>
      </c>
      <c r="F63" s="17">
        <v>0</v>
      </c>
      <c r="G63" s="18">
        <f>C63*D63*F63</f>
        <v>0</v>
      </c>
    </row>
    <row r="64" spans="1:7" ht="12.75">
      <c r="A64" s="50">
        <v>19</v>
      </c>
      <c r="B64" s="39" t="s">
        <v>75</v>
      </c>
      <c r="C64" s="19"/>
      <c r="D64" s="20"/>
      <c r="E64" s="20"/>
      <c r="F64" s="21"/>
      <c r="G64" s="22">
        <f>SUM(G60:G63)</f>
        <v>6200</v>
      </c>
    </row>
    <row r="65" spans="1:7" ht="24">
      <c r="A65" s="49">
        <v>21</v>
      </c>
      <c r="B65" s="48" t="s">
        <v>81</v>
      </c>
      <c r="C65" s="11"/>
      <c r="D65" s="11"/>
      <c r="E65" s="11"/>
      <c r="F65" s="11"/>
      <c r="G65" s="11"/>
    </row>
    <row r="66" spans="1:7" ht="12.75">
      <c r="A66" s="47"/>
      <c r="B66" s="106" t="s">
        <v>214</v>
      </c>
      <c r="C66" s="15">
        <v>1</v>
      </c>
      <c r="D66" s="15">
        <v>1</v>
      </c>
      <c r="E66" s="16" t="s">
        <v>33</v>
      </c>
      <c r="F66" s="17">
        <v>12800</v>
      </c>
      <c r="G66" s="18">
        <f aca="true" t="shared" si="2" ref="G66:G72">C66*D66*F66</f>
        <v>12800</v>
      </c>
    </row>
    <row r="67" spans="1:7" ht="12.75">
      <c r="A67" s="47"/>
      <c r="B67" s="106" t="s">
        <v>198</v>
      </c>
      <c r="C67" s="15">
        <v>1</v>
      </c>
      <c r="D67" s="15">
        <v>15</v>
      </c>
      <c r="E67" s="16" t="s">
        <v>139</v>
      </c>
      <c r="F67" s="17">
        <v>250</v>
      </c>
      <c r="G67" s="18">
        <f>C67*D67*F67</f>
        <v>3750</v>
      </c>
    </row>
    <row r="68" spans="1:7" ht="12.75">
      <c r="A68" s="47"/>
      <c r="B68" s="106" t="s">
        <v>197</v>
      </c>
      <c r="C68" s="15">
        <v>1</v>
      </c>
      <c r="D68" s="15">
        <v>15</v>
      </c>
      <c r="E68" s="16" t="s">
        <v>139</v>
      </c>
      <c r="F68" s="17">
        <v>250</v>
      </c>
      <c r="G68" s="18">
        <f>C68*D68*F68</f>
        <v>3750</v>
      </c>
    </row>
    <row r="69" spans="1:7" ht="12.75">
      <c r="A69" s="47"/>
      <c r="B69" s="106" t="s">
        <v>147</v>
      </c>
      <c r="C69" s="15">
        <v>1</v>
      </c>
      <c r="D69" s="15">
        <v>15</v>
      </c>
      <c r="E69" s="16" t="s">
        <v>139</v>
      </c>
      <c r="F69" s="17">
        <v>200</v>
      </c>
      <c r="G69" s="18">
        <f>C69*D69*F69</f>
        <v>3000</v>
      </c>
    </row>
    <row r="70" spans="1:7" ht="12.75">
      <c r="A70" s="47"/>
      <c r="B70" s="106" t="s">
        <v>148</v>
      </c>
      <c r="C70" s="15">
        <v>1</v>
      </c>
      <c r="D70" s="15">
        <v>15</v>
      </c>
      <c r="E70" s="16" t="s">
        <v>139</v>
      </c>
      <c r="F70" s="17">
        <v>200</v>
      </c>
      <c r="G70" s="18">
        <f t="shared" si="2"/>
        <v>3000</v>
      </c>
    </row>
    <row r="71" spans="1:7" ht="12.75">
      <c r="A71" s="47"/>
      <c r="B71" s="106" t="s">
        <v>149</v>
      </c>
      <c r="C71" s="15">
        <v>2</v>
      </c>
      <c r="D71" s="15">
        <v>15</v>
      </c>
      <c r="E71" s="16" t="s">
        <v>139</v>
      </c>
      <c r="F71" s="17">
        <v>200</v>
      </c>
      <c r="G71" s="18">
        <f t="shared" si="2"/>
        <v>6000</v>
      </c>
    </row>
    <row r="72" spans="1:7" ht="12.75">
      <c r="A72" s="46"/>
      <c r="B72" s="106" t="s">
        <v>150</v>
      </c>
      <c r="C72" s="15">
        <v>1</v>
      </c>
      <c r="D72" s="15">
        <v>15</v>
      </c>
      <c r="E72" s="16" t="s">
        <v>33</v>
      </c>
      <c r="F72" s="17">
        <v>300</v>
      </c>
      <c r="G72" s="18">
        <f t="shared" si="2"/>
        <v>4500</v>
      </c>
    </row>
    <row r="73" spans="1:7" ht="12.75">
      <c r="A73" s="50">
        <v>21</v>
      </c>
      <c r="B73" s="39" t="s">
        <v>82</v>
      </c>
      <c r="C73" s="19"/>
      <c r="D73" s="20"/>
      <c r="E73" s="20"/>
      <c r="F73" s="21"/>
      <c r="G73" s="22">
        <f>SUM(G66:G72)</f>
        <v>36800</v>
      </c>
    </row>
    <row r="74" spans="1:7" ht="24">
      <c r="A74" s="49">
        <v>28</v>
      </c>
      <c r="B74" s="48" t="s">
        <v>72</v>
      </c>
      <c r="C74" s="11"/>
      <c r="D74" s="11"/>
      <c r="E74" s="11"/>
      <c r="F74" s="11"/>
      <c r="G74" s="11"/>
    </row>
    <row r="75" spans="1:7" ht="12.75">
      <c r="A75" s="47"/>
      <c r="B75" s="106" t="s">
        <v>222</v>
      </c>
      <c r="C75" s="15">
        <v>1</v>
      </c>
      <c r="D75" s="15">
        <v>1</v>
      </c>
      <c r="E75" s="16" t="s">
        <v>142</v>
      </c>
      <c r="F75" s="17">
        <v>0</v>
      </c>
      <c r="G75" s="18">
        <f>C75*D75*F75</f>
        <v>0</v>
      </c>
    </row>
    <row r="76" spans="1:7" ht="12.75">
      <c r="A76" s="47"/>
      <c r="B76" s="106" t="s">
        <v>151</v>
      </c>
      <c r="C76" s="15">
        <v>1</v>
      </c>
      <c r="D76" s="15">
        <v>1</v>
      </c>
      <c r="E76" s="16" t="s">
        <v>33</v>
      </c>
      <c r="F76" s="17">
        <v>400</v>
      </c>
      <c r="G76" s="18">
        <f>C76*D76*F76</f>
        <v>400</v>
      </c>
    </row>
    <row r="77" spans="1:7" ht="12.75">
      <c r="A77" s="47"/>
      <c r="B77" s="43"/>
      <c r="C77" s="15">
        <v>1</v>
      </c>
      <c r="D77" s="15">
        <v>1</v>
      </c>
      <c r="E77" s="16" t="s">
        <v>29</v>
      </c>
      <c r="F77" s="17">
        <v>0</v>
      </c>
      <c r="G77" s="18">
        <f>C77*D77*F77</f>
        <v>0</v>
      </c>
    </row>
    <row r="78" spans="1:7" ht="12.75">
      <c r="A78" s="46"/>
      <c r="B78" s="43"/>
      <c r="C78" s="15">
        <v>1</v>
      </c>
      <c r="D78" s="15">
        <v>1</v>
      </c>
      <c r="E78" s="16" t="s">
        <v>29</v>
      </c>
      <c r="F78" s="17">
        <v>0</v>
      </c>
      <c r="G78" s="18">
        <f>C78*D78*F78</f>
        <v>0</v>
      </c>
    </row>
    <row r="79" spans="1:7" ht="12.75">
      <c r="A79" s="50">
        <v>28</v>
      </c>
      <c r="B79" s="39" t="s">
        <v>71</v>
      </c>
      <c r="C79" s="19"/>
      <c r="D79" s="20"/>
      <c r="E79" s="20"/>
      <c r="F79" s="21"/>
      <c r="G79" s="22">
        <f>SUM(G75:G78)</f>
        <v>400</v>
      </c>
    </row>
    <row r="80" spans="1:7" ht="24">
      <c r="A80" s="49">
        <v>31</v>
      </c>
      <c r="B80" s="48" t="s">
        <v>87</v>
      </c>
      <c r="C80" s="11"/>
      <c r="D80" s="11"/>
      <c r="E80" s="11"/>
      <c r="F80" s="11"/>
      <c r="G80" s="11"/>
    </row>
    <row r="81" spans="1:7" ht="12.75">
      <c r="A81" s="47"/>
      <c r="B81" s="106" t="s">
        <v>152</v>
      </c>
      <c r="C81" s="15">
        <v>1</v>
      </c>
      <c r="D81" s="15">
        <v>1</v>
      </c>
      <c r="E81" s="16" t="s">
        <v>33</v>
      </c>
      <c r="F81" s="17">
        <v>2000</v>
      </c>
      <c r="G81" s="18">
        <f aca="true" t="shared" si="3" ref="G81:G87">C81*D81*F81</f>
        <v>2000</v>
      </c>
    </row>
    <row r="82" spans="1:7" ht="25.5">
      <c r="A82" s="47"/>
      <c r="B82" s="106" t="s">
        <v>224</v>
      </c>
      <c r="C82" s="15">
        <v>1</v>
      </c>
      <c r="D82" s="15">
        <v>1</v>
      </c>
      <c r="E82" s="16" t="s">
        <v>225</v>
      </c>
      <c r="F82" s="17">
        <v>2000</v>
      </c>
      <c r="G82" s="18">
        <f t="shared" si="3"/>
        <v>2000</v>
      </c>
    </row>
    <row r="83" spans="1:7" ht="12.75">
      <c r="A83" s="47"/>
      <c r="B83" s="106" t="s">
        <v>199</v>
      </c>
      <c r="C83" s="15">
        <v>1</v>
      </c>
      <c r="D83" s="15">
        <v>0</v>
      </c>
      <c r="E83" s="16" t="s">
        <v>139</v>
      </c>
      <c r="F83" s="17">
        <v>150</v>
      </c>
      <c r="G83" s="18">
        <f>C83*D83*F83</f>
        <v>0</v>
      </c>
    </row>
    <row r="84" spans="1:7" ht="12.75">
      <c r="A84" s="47"/>
      <c r="B84" s="106" t="s">
        <v>153</v>
      </c>
      <c r="C84" s="15">
        <v>1</v>
      </c>
      <c r="D84" s="15">
        <v>1</v>
      </c>
      <c r="E84" s="16" t="s">
        <v>33</v>
      </c>
      <c r="F84" s="17">
        <v>500</v>
      </c>
      <c r="G84" s="18">
        <f>C84*D84*F84</f>
        <v>500</v>
      </c>
    </row>
    <row r="85" spans="1:7" ht="12.75">
      <c r="A85" s="47"/>
      <c r="B85" s="106" t="s">
        <v>223</v>
      </c>
      <c r="C85" s="15">
        <v>1</v>
      </c>
      <c r="D85" s="15">
        <v>1</v>
      </c>
      <c r="E85" s="16" t="s">
        <v>29</v>
      </c>
      <c r="F85" s="17">
        <v>4000</v>
      </c>
      <c r="G85" s="18">
        <f>C85*D85*F85</f>
        <v>4000</v>
      </c>
    </row>
    <row r="86" spans="1:7" ht="12.75">
      <c r="A86" s="47"/>
      <c r="B86" s="43"/>
      <c r="C86" s="15">
        <v>1</v>
      </c>
      <c r="D86" s="15">
        <v>1</v>
      </c>
      <c r="E86" s="16" t="s">
        <v>29</v>
      </c>
      <c r="F86" s="17">
        <v>0</v>
      </c>
      <c r="G86" s="18">
        <f t="shared" si="3"/>
        <v>0</v>
      </c>
    </row>
    <row r="87" spans="1:7" s="11" customFormat="1" ht="12.75">
      <c r="A87" s="46"/>
      <c r="B87" s="43"/>
      <c r="C87" s="15">
        <v>1</v>
      </c>
      <c r="D87" s="15">
        <v>1</v>
      </c>
      <c r="E87" s="16" t="s">
        <v>29</v>
      </c>
      <c r="F87" s="17">
        <v>0</v>
      </c>
      <c r="G87" s="18">
        <f t="shared" si="3"/>
        <v>0</v>
      </c>
    </row>
    <row r="88" spans="1:7" s="11" customFormat="1" ht="12.75">
      <c r="A88" s="50">
        <v>31</v>
      </c>
      <c r="B88" s="39" t="s">
        <v>88</v>
      </c>
      <c r="C88" s="19"/>
      <c r="D88" s="20"/>
      <c r="E88" s="20"/>
      <c r="F88" s="21"/>
      <c r="G88" s="22">
        <f>SUM(G81:G87)</f>
        <v>8500</v>
      </c>
    </row>
    <row r="89" spans="1:2" s="11" customFormat="1" ht="36" customHeight="1">
      <c r="A89" s="49">
        <v>32</v>
      </c>
      <c r="B89" s="48" t="s">
        <v>117</v>
      </c>
    </row>
    <row r="90" spans="1:7" s="11" customFormat="1" ht="12.75">
      <c r="A90" s="47"/>
      <c r="B90" s="106" t="s">
        <v>154</v>
      </c>
      <c r="C90" s="15">
        <v>1</v>
      </c>
      <c r="D90" s="15">
        <v>15</v>
      </c>
      <c r="E90" s="16" t="s">
        <v>33</v>
      </c>
      <c r="F90" s="17">
        <v>500</v>
      </c>
      <c r="G90" s="18">
        <f>C90*D90*F90</f>
        <v>7500</v>
      </c>
    </row>
    <row r="91" spans="1:7" s="11" customFormat="1" ht="12.75">
      <c r="A91" s="47"/>
      <c r="B91" s="106" t="s">
        <v>155</v>
      </c>
      <c r="C91" s="15">
        <v>1</v>
      </c>
      <c r="D91" s="15">
        <v>16</v>
      </c>
      <c r="E91" s="16" t="s">
        <v>139</v>
      </c>
      <c r="F91" s="17">
        <v>200</v>
      </c>
      <c r="G91" s="18">
        <f>C91*D91*F91</f>
        <v>3200</v>
      </c>
    </row>
    <row r="92" spans="1:7" s="11" customFormat="1" ht="12.75">
      <c r="A92" s="47"/>
      <c r="B92" s="106" t="s">
        <v>156</v>
      </c>
      <c r="C92" s="15">
        <v>1</v>
      </c>
      <c r="D92" s="15">
        <v>1</v>
      </c>
      <c r="E92" s="16" t="s">
        <v>33</v>
      </c>
      <c r="F92" s="17">
        <v>1200</v>
      </c>
      <c r="G92" s="18">
        <f>C92*D92*F92</f>
        <v>1200</v>
      </c>
    </row>
    <row r="93" spans="1:7" s="11" customFormat="1" ht="12.75">
      <c r="A93" s="46"/>
      <c r="B93" s="106" t="s">
        <v>138</v>
      </c>
      <c r="C93" s="15">
        <v>1</v>
      </c>
      <c r="D93" s="15">
        <v>1</v>
      </c>
      <c r="E93" s="16" t="s">
        <v>29</v>
      </c>
      <c r="F93" s="17">
        <v>0</v>
      </c>
      <c r="G93" s="18">
        <f>C93*D93*F93</f>
        <v>0</v>
      </c>
    </row>
    <row r="94" spans="1:7" s="11" customFormat="1" ht="12.75">
      <c r="A94" s="50">
        <v>32</v>
      </c>
      <c r="B94" s="39" t="s">
        <v>89</v>
      </c>
      <c r="C94" s="19"/>
      <c r="D94" s="20"/>
      <c r="E94" s="20"/>
      <c r="F94" s="21"/>
      <c r="G94" s="22">
        <f>SUM(G90:G93)</f>
        <v>11900</v>
      </c>
    </row>
    <row r="95" spans="1:2" s="11" customFormat="1" ht="24">
      <c r="A95" s="49">
        <v>34</v>
      </c>
      <c r="B95" s="48" t="s">
        <v>90</v>
      </c>
    </row>
    <row r="96" spans="1:7" s="11" customFormat="1" ht="12.75">
      <c r="A96" s="47"/>
      <c r="B96" s="106" t="s">
        <v>157</v>
      </c>
      <c r="C96" s="15">
        <v>1</v>
      </c>
      <c r="D96" s="15">
        <v>16</v>
      </c>
      <c r="E96" s="16" t="s">
        <v>139</v>
      </c>
      <c r="F96" s="17">
        <v>150</v>
      </c>
      <c r="G96" s="18">
        <f aca="true" t="shared" si="4" ref="G96:G101">C96*D96*F96</f>
        <v>2400</v>
      </c>
    </row>
    <row r="97" spans="1:7" s="11" customFormat="1" ht="12.75">
      <c r="A97" s="47"/>
      <c r="B97" s="106" t="s">
        <v>158</v>
      </c>
      <c r="C97" s="15">
        <v>1</v>
      </c>
      <c r="D97" s="15">
        <v>1</v>
      </c>
      <c r="E97" s="16" t="s">
        <v>33</v>
      </c>
      <c r="F97" s="17">
        <v>400</v>
      </c>
      <c r="G97" s="18">
        <f t="shared" si="4"/>
        <v>400</v>
      </c>
    </row>
    <row r="98" spans="1:7" s="11" customFormat="1" ht="12.75">
      <c r="A98" s="47"/>
      <c r="B98" s="106" t="s">
        <v>159</v>
      </c>
      <c r="C98" s="15">
        <v>1</v>
      </c>
      <c r="D98" s="15">
        <v>1</v>
      </c>
      <c r="E98" s="16" t="s">
        <v>33</v>
      </c>
      <c r="F98" s="17">
        <v>500</v>
      </c>
      <c r="G98" s="18">
        <f t="shared" si="4"/>
        <v>500</v>
      </c>
    </row>
    <row r="99" spans="1:7" ht="12.75">
      <c r="A99" s="47"/>
      <c r="B99" s="106" t="s">
        <v>160</v>
      </c>
      <c r="C99" s="15">
        <v>1</v>
      </c>
      <c r="D99" s="15">
        <v>16</v>
      </c>
      <c r="E99" s="16" t="s">
        <v>139</v>
      </c>
      <c r="F99" s="17">
        <v>0</v>
      </c>
      <c r="G99" s="18">
        <f t="shared" si="4"/>
        <v>0</v>
      </c>
    </row>
    <row r="100" spans="1:7" ht="12.75">
      <c r="A100" s="47"/>
      <c r="B100" s="106" t="s">
        <v>161</v>
      </c>
      <c r="C100" s="15">
        <v>0</v>
      </c>
      <c r="D100" s="15">
        <v>16</v>
      </c>
      <c r="E100" s="16" t="s">
        <v>139</v>
      </c>
      <c r="F100" s="17">
        <v>200</v>
      </c>
      <c r="G100" s="18">
        <f t="shared" si="4"/>
        <v>0</v>
      </c>
    </row>
    <row r="101" spans="1:7" ht="12.75">
      <c r="A101" s="46"/>
      <c r="B101" s="106" t="s">
        <v>138</v>
      </c>
      <c r="C101" s="15">
        <v>1</v>
      </c>
      <c r="D101" s="15">
        <v>1</v>
      </c>
      <c r="E101" s="16" t="s">
        <v>29</v>
      </c>
      <c r="F101" s="17">
        <v>0</v>
      </c>
      <c r="G101" s="18">
        <f t="shared" si="4"/>
        <v>0</v>
      </c>
    </row>
    <row r="102" spans="1:7" ht="12.75">
      <c r="A102" s="50">
        <v>34</v>
      </c>
      <c r="B102" s="39" t="s">
        <v>91</v>
      </c>
      <c r="C102" s="19"/>
      <c r="D102" s="20"/>
      <c r="E102" s="20"/>
      <c r="F102" s="21"/>
      <c r="G102" s="22">
        <f>SUM(G96:G101)</f>
        <v>3300</v>
      </c>
    </row>
    <row r="103" spans="1:7" ht="34.5">
      <c r="A103" s="49">
        <v>36</v>
      </c>
      <c r="B103" s="48" t="s">
        <v>92</v>
      </c>
      <c r="C103" s="11"/>
      <c r="D103" s="11"/>
      <c r="E103" s="11"/>
      <c r="F103" s="11"/>
      <c r="G103" s="11"/>
    </row>
    <row r="104" spans="1:7" ht="12.75">
      <c r="A104" s="47"/>
      <c r="B104" s="106" t="s">
        <v>162</v>
      </c>
      <c r="C104" s="15">
        <v>1</v>
      </c>
      <c r="D104" s="15">
        <v>1</v>
      </c>
      <c r="E104" s="16" t="s">
        <v>33</v>
      </c>
      <c r="F104" s="17">
        <v>3000</v>
      </c>
      <c r="G104" s="18">
        <f aca="true" t="shared" si="5" ref="G104:G110">C104*D104*F104</f>
        <v>3000</v>
      </c>
    </row>
    <row r="105" spans="1:7" ht="12.75">
      <c r="A105" s="47"/>
      <c r="B105" s="106" t="s">
        <v>226</v>
      </c>
      <c r="C105" s="15">
        <v>1</v>
      </c>
      <c r="D105" s="15">
        <v>1</v>
      </c>
      <c r="E105" s="16" t="s">
        <v>33</v>
      </c>
      <c r="F105" s="17">
        <v>7500</v>
      </c>
      <c r="G105" s="18">
        <f t="shared" si="5"/>
        <v>7500</v>
      </c>
    </row>
    <row r="106" spans="1:7" ht="12.75">
      <c r="A106" s="47"/>
      <c r="B106" s="106" t="s">
        <v>164</v>
      </c>
      <c r="C106" s="15">
        <v>1</v>
      </c>
      <c r="D106" s="15">
        <v>1</v>
      </c>
      <c r="E106" s="16" t="s">
        <v>33</v>
      </c>
      <c r="F106" s="17">
        <v>3000</v>
      </c>
      <c r="G106" s="18">
        <f>C106*D106*F106</f>
        <v>3000</v>
      </c>
    </row>
    <row r="107" spans="1:7" ht="12.75">
      <c r="A107" s="47"/>
      <c r="B107" s="106" t="s">
        <v>163</v>
      </c>
      <c r="C107" s="15">
        <v>1</v>
      </c>
      <c r="D107" s="15">
        <v>1</v>
      </c>
      <c r="E107" s="16" t="s">
        <v>33</v>
      </c>
      <c r="F107" s="17">
        <v>3000</v>
      </c>
      <c r="G107" s="18">
        <f>C107*D107*F107</f>
        <v>3000</v>
      </c>
    </row>
    <row r="108" spans="1:7" ht="12.75">
      <c r="A108" s="47"/>
      <c r="B108" s="106" t="s">
        <v>165</v>
      </c>
      <c r="C108" s="15">
        <v>0</v>
      </c>
      <c r="D108" s="15">
        <v>1</v>
      </c>
      <c r="E108" s="16" t="s">
        <v>33</v>
      </c>
      <c r="F108" s="17">
        <v>500</v>
      </c>
      <c r="G108" s="18">
        <f>C108*D108*F108</f>
        <v>0</v>
      </c>
    </row>
    <row r="109" spans="1:7" ht="12.75">
      <c r="A109" s="47"/>
      <c r="B109" s="106" t="s">
        <v>207</v>
      </c>
      <c r="C109" s="15">
        <v>3</v>
      </c>
      <c r="D109" s="15">
        <v>1</v>
      </c>
      <c r="E109" s="16" t="s">
        <v>33</v>
      </c>
      <c r="F109" s="17">
        <v>1500</v>
      </c>
      <c r="G109" s="18">
        <f t="shared" si="5"/>
        <v>4500</v>
      </c>
    </row>
    <row r="110" spans="1:7" ht="12.75">
      <c r="A110" s="46"/>
      <c r="B110" s="106" t="s">
        <v>208</v>
      </c>
      <c r="C110" s="15">
        <v>1</v>
      </c>
      <c r="D110" s="15">
        <v>1</v>
      </c>
      <c r="E110" s="16" t="s">
        <v>33</v>
      </c>
      <c r="F110" s="17">
        <v>300</v>
      </c>
      <c r="G110" s="18">
        <f t="shared" si="5"/>
        <v>300</v>
      </c>
    </row>
    <row r="111" spans="1:7" ht="12.75">
      <c r="A111" s="50">
        <v>36</v>
      </c>
      <c r="B111" s="39" t="s">
        <v>76</v>
      </c>
      <c r="C111" s="19"/>
      <c r="D111" s="20"/>
      <c r="E111" s="20"/>
      <c r="F111" s="21"/>
      <c r="G111" s="22">
        <f>SUM(G104:G110)</f>
        <v>21300</v>
      </c>
    </row>
    <row r="112" spans="1:7" ht="24">
      <c r="A112" s="49">
        <v>41</v>
      </c>
      <c r="B112" s="48" t="s">
        <v>93</v>
      </c>
      <c r="C112" s="11"/>
      <c r="D112" s="11"/>
      <c r="E112" s="11"/>
      <c r="F112" s="11"/>
      <c r="G112" s="11"/>
    </row>
    <row r="113" spans="1:7" ht="12.75">
      <c r="A113" s="47"/>
      <c r="B113" s="106" t="s">
        <v>166</v>
      </c>
      <c r="C113" s="15">
        <v>1</v>
      </c>
      <c r="D113" s="15">
        <v>1</v>
      </c>
      <c r="E113" s="16" t="s">
        <v>33</v>
      </c>
      <c r="F113" s="17">
        <v>750</v>
      </c>
      <c r="G113" s="18">
        <f>C113*D113*F113</f>
        <v>750</v>
      </c>
    </row>
    <row r="114" spans="1:7" ht="12.75">
      <c r="A114" s="47"/>
      <c r="B114" s="106" t="s">
        <v>167</v>
      </c>
      <c r="C114" s="15">
        <v>1</v>
      </c>
      <c r="D114" s="15">
        <v>1</v>
      </c>
      <c r="E114" s="16" t="s">
        <v>33</v>
      </c>
      <c r="F114" s="17">
        <v>500</v>
      </c>
      <c r="G114" s="18">
        <f>C114*D114*F114</f>
        <v>500</v>
      </c>
    </row>
    <row r="115" spans="1:7" ht="12.75">
      <c r="A115" s="47"/>
      <c r="B115" s="43"/>
      <c r="C115" s="15">
        <v>1</v>
      </c>
      <c r="D115" s="15">
        <v>1</v>
      </c>
      <c r="E115" s="16" t="s">
        <v>29</v>
      </c>
      <c r="F115" s="17">
        <v>0</v>
      </c>
      <c r="G115" s="18">
        <f>C115*D115*F115</f>
        <v>0</v>
      </c>
    </row>
    <row r="116" spans="1:7" ht="12.75">
      <c r="A116" s="46"/>
      <c r="B116" s="43"/>
      <c r="C116" s="15">
        <v>1</v>
      </c>
      <c r="D116" s="15">
        <v>1</v>
      </c>
      <c r="E116" s="16" t="s">
        <v>29</v>
      </c>
      <c r="F116" s="17">
        <v>0</v>
      </c>
      <c r="G116" s="18">
        <f>C116*D116*F116</f>
        <v>0</v>
      </c>
    </row>
    <row r="117" spans="1:7" ht="12.75">
      <c r="A117" s="50">
        <v>41</v>
      </c>
      <c r="B117" s="39" t="s">
        <v>77</v>
      </c>
      <c r="C117" s="19"/>
      <c r="D117" s="20"/>
      <c r="E117" s="20"/>
      <c r="F117" s="21"/>
      <c r="G117" s="22">
        <f>SUM(G113:G116)</f>
        <v>1250</v>
      </c>
    </row>
    <row r="118" spans="1:7" ht="24">
      <c r="A118" s="49">
        <v>45</v>
      </c>
      <c r="B118" s="48" t="s">
        <v>84</v>
      </c>
      <c r="C118" s="11"/>
      <c r="D118" s="11"/>
      <c r="E118" s="11"/>
      <c r="F118" s="11"/>
      <c r="G118" s="11"/>
    </row>
    <row r="119" spans="1:7" ht="12.75">
      <c r="A119" s="47"/>
      <c r="B119" s="106" t="s">
        <v>227</v>
      </c>
      <c r="C119" s="15">
        <v>1</v>
      </c>
      <c r="D119" s="15">
        <v>16</v>
      </c>
      <c r="E119" s="16" t="s">
        <v>215</v>
      </c>
      <c r="F119" s="17">
        <v>500</v>
      </c>
      <c r="G119" s="18">
        <f>C119*D119*F119</f>
        <v>8000</v>
      </c>
    </row>
    <row r="120" spans="1:7" ht="12.75">
      <c r="A120" s="47"/>
      <c r="B120" s="106" t="s">
        <v>209</v>
      </c>
      <c r="C120" s="15">
        <v>1</v>
      </c>
      <c r="D120" s="15">
        <v>1</v>
      </c>
      <c r="E120" s="16" t="s">
        <v>33</v>
      </c>
      <c r="F120" s="17">
        <v>3000</v>
      </c>
      <c r="G120" s="18">
        <f>C120*D120*F120</f>
        <v>3000</v>
      </c>
    </row>
    <row r="121" spans="1:7" ht="12.75">
      <c r="A121" s="47"/>
      <c r="B121" s="106" t="s">
        <v>210</v>
      </c>
      <c r="C121" s="15">
        <v>1</v>
      </c>
      <c r="D121" s="15">
        <v>1</v>
      </c>
      <c r="E121" s="16" t="s">
        <v>33</v>
      </c>
      <c r="F121" s="17">
        <v>0</v>
      </c>
      <c r="G121" s="18">
        <f>C121*D121*F121</f>
        <v>0</v>
      </c>
    </row>
    <row r="122" spans="1:7" ht="12.75">
      <c r="A122" s="47"/>
      <c r="B122" s="106" t="s">
        <v>168</v>
      </c>
      <c r="C122" s="15">
        <v>1</v>
      </c>
      <c r="D122" s="15">
        <v>1</v>
      </c>
      <c r="E122" s="16" t="s">
        <v>33</v>
      </c>
      <c r="F122" s="17">
        <v>500</v>
      </c>
      <c r="G122" s="18">
        <f>C122*D122*F122</f>
        <v>500</v>
      </c>
    </row>
    <row r="123" spans="1:7" ht="12.75">
      <c r="A123" s="46"/>
      <c r="B123" s="106" t="s">
        <v>153</v>
      </c>
      <c r="C123" s="15">
        <v>1</v>
      </c>
      <c r="D123" s="15">
        <v>1</v>
      </c>
      <c r="E123" s="16" t="s">
        <v>33</v>
      </c>
      <c r="F123" s="17">
        <v>1000</v>
      </c>
      <c r="G123" s="18">
        <f>C123*D123*F123</f>
        <v>1000</v>
      </c>
    </row>
    <row r="124" spans="1:7" ht="12.75">
      <c r="A124" s="50">
        <v>45</v>
      </c>
      <c r="B124" s="39" t="s">
        <v>83</v>
      </c>
      <c r="C124" s="19"/>
      <c r="D124" s="20"/>
      <c r="E124" s="20"/>
      <c r="F124" s="21"/>
      <c r="G124" s="22">
        <f>SUM(G119:G123)</f>
        <v>12500</v>
      </c>
    </row>
    <row r="125" spans="1:7" ht="24">
      <c r="A125" s="49">
        <v>50</v>
      </c>
      <c r="B125" s="48" t="s">
        <v>97</v>
      </c>
      <c r="C125" s="11"/>
      <c r="D125" s="11"/>
      <c r="E125" s="11"/>
      <c r="F125" s="11"/>
      <c r="G125" s="11"/>
    </row>
    <row r="126" spans="1:7" ht="12.75">
      <c r="A126" s="47"/>
      <c r="B126" s="106" t="s">
        <v>169</v>
      </c>
      <c r="C126" s="15">
        <v>1</v>
      </c>
      <c r="D126" s="15">
        <v>1</v>
      </c>
      <c r="E126" s="16" t="s">
        <v>33</v>
      </c>
      <c r="F126" s="17">
        <v>0</v>
      </c>
      <c r="G126" s="18">
        <f aca="true" t="shared" si="6" ref="G126:G131">C126*D126*F126</f>
        <v>0</v>
      </c>
    </row>
    <row r="127" spans="1:7" ht="12.75">
      <c r="A127" s="47"/>
      <c r="B127" s="43"/>
      <c r="C127" s="15">
        <v>1</v>
      </c>
      <c r="D127" s="15">
        <v>1</v>
      </c>
      <c r="E127" s="16" t="s">
        <v>29</v>
      </c>
      <c r="F127" s="17">
        <v>0</v>
      </c>
      <c r="G127" s="18">
        <f t="shared" si="6"/>
        <v>0</v>
      </c>
    </row>
    <row r="128" spans="1:7" ht="12.75">
      <c r="A128" s="47"/>
      <c r="B128" s="43"/>
      <c r="C128" s="15">
        <v>1</v>
      </c>
      <c r="D128" s="15">
        <v>1</v>
      </c>
      <c r="E128" s="16" t="s">
        <v>29</v>
      </c>
      <c r="F128" s="17">
        <v>0</v>
      </c>
      <c r="G128" s="18">
        <f t="shared" si="6"/>
        <v>0</v>
      </c>
    </row>
    <row r="129" spans="1:7" ht="12.75">
      <c r="A129" s="47"/>
      <c r="B129" s="43"/>
      <c r="C129" s="15">
        <v>1</v>
      </c>
      <c r="D129" s="15">
        <v>1</v>
      </c>
      <c r="E129" s="16" t="s">
        <v>29</v>
      </c>
      <c r="F129" s="17">
        <v>0</v>
      </c>
      <c r="G129" s="18">
        <f t="shared" si="6"/>
        <v>0</v>
      </c>
    </row>
    <row r="130" spans="1:7" ht="12.75">
      <c r="A130" s="47"/>
      <c r="B130" s="43"/>
      <c r="C130" s="15">
        <v>1</v>
      </c>
      <c r="D130" s="15">
        <v>1</v>
      </c>
      <c r="E130" s="16" t="s">
        <v>29</v>
      </c>
      <c r="F130" s="17">
        <v>0</v>
      </c>
      <c r="G130" s="18">
        <f t="shared" si="6"/>
        <v>0</v>
      </c>
    </row>
    <row r="131" spans="1:7" ht="12.75">
      <c r="A131" s="46"/>
      <c r="B131" s="43"/>
      <c r="C131" s="15">
        <v>1</v>
      </c>
      <c r="D131" s="15">
        <v>1</v>
      </c>
      <c r="E131" s="16" t="s">
        <v>29</v>
      </c>
      <c r="F131" s="17">
        <v>0</v>
      </c>
      <c r="G131" s="18">
        <f t="shared" si="6"/>
        <v>0</v>
      </c>
    </row>
    <row r="132" spans="1:7" ht="12.75">
      <c r="A132" s="50">
        <v>50</v>
      </c>
      <c r="B132" s="39" t="s">
        <v>98</v>
      </c>
      <c r="C132" s="19"/>
      <c r="D132" s="20"/>
      <c r="E132" s="20"/>
      <c r="F132" s="21"/>
      <c r="G132" s="22">
        <f>SUM(G126:G131)</f>
        <v>0</v>
      </c>
    </row>
    <row r="133" spans="1:7" ht="12.75">
      <c r="A133" s="23"/>
      <c r="B133" s="24"/>
      <c r="C133" s="24"/>
      <c r="D133" s="10"/>
      <c r="E133" s="10"/>
      <c r="F133" s="10"/>
      <c r="G133" s="25"/>
    </row>
    <row r="134" spans="1:7" ht="12" customHeight="1">
      <c r="A134" s="155" t="s">
        <v>54</v>
      </c>
      <c r="B134" s="156"/>
      <c r="C134" s="156"/>
      <c r="D134" s="156"/>
      <c r="E134" s="156"/>
      <c r="F134" s="157"/>
      <c r="G134" s="22">
        <f>G132+G124+G117+G111+G102+G94+G88+G79+G73+G64+G58+G46+G36</f>
        <v>209235.5</v>
      </c>
    </row>
    <row r="135" spans="1:7" ht="12.75">
      <c r="A135" s="23"/>
      <c r="B135" s="24"/>
      <c r="C135" s="24"/>
      <c r="D135" s="10"/>
      <c r="E135" s="10"/>
      <c r="F135" s="10"/>
      <c r="G135" s="25"/>
    </row>
    <row r="136" spans="1:7" ht="12.75">
      <c r="A136" s="31" t="s">
        <v>19</v>
      </c>
      <c r="B136" s="32" t="s">
        <v>24</v>
      </c>
      <c r="C136" s="12" t="s">
        <v>25</v>
      </c>
      <c r="D136" s="13" t="s">
        <v>26</v>
      </c>
      <c r="E136" s="13" t="s">
        <v>27</v>
      </c>
      <c r="F136" s="14" t="s">
        <v>28</v>
      </c>
      <c r="G136" s="33" t="s">
        <v>20</v>
      </c>
    </row>
    <row r="137" spans="1:7" ht="24">
      <c r="A137" s="49">
        <v>60</v>
      </c>
      <c r="B137" s="48" t="s">
        <v>99</v>
      </c>
      <c r="C137" s="11"/>
      <c r="D137" s="11"/>
      <c r="E137" s="11"/>
      <c r="F137" s="11"/>
      <c r="G137" s="11"/>
    </row>
    <row r="138" spans="1:7" ht="12.75">
      <c r="A138" s="47"/>
      <c r="B138" s="106" t="s">
        <v>186</v>
      </c>
      <c r="C138" s="15">
        <v>1</v>
      </c>
      <c r="D138" s="15">
        <v>1</v>
      </c>
      <c r="E138" s="16" t="s">
        <v>33</v>
      </c>
      <c r="F138" s="17">
        <v>10000</v>
      </c>
      <c r="G138" s="18">
        <f aca="true" t="shared" si="7" ref="G138:G143">C138*D138*F138</f>
        <v>10000</v>
      </c>
    </row>
    <row r="139" spans="1:7" ht="12.75">
      <c r="A139" s="47"/>
      <c r="B139" s="106" t="s">
        <v>187</v>
      </c>
      <c r="C139" s="15">
        <v>1</v>
      </c>
      <c r="D139" s="15">
        <v>1</v>
      </c>
      <c r="E139" s="16" t="s">
        <v>33</v>
      </c>
      <c r="F139" s="17">
        <v>2500</v>
      </c>
      <c r="G139" s="18">
        <f t="shared" si="7"/>
        <v>2500</v>
      </c>
    </row>
    <row r="140" spans="1:7" ht="12.75">
      <c r="A140" s="47"/>
      <c r="B140" s="106" t="s">
        <v>211</v>
      </c>
      <c r="C140" s="15">
        <v>1</v>
      </c>
      <c r="D140" s="15">
        <v>1</v>
      </c>
      <c r="E140" s="16" t="s">
        <v>33</v>
      </c>
      <c r="F140" s="17">
        <v>5000</v>
      </c>
      <c r="G140" s="18">
        <f t="shared" si="7"/>
        <v>5000</v>
      </c>
    </row>
    <row r="141" spans="1:7" ht="12.75">
      <c r="A141" s="47"/>
      <c r="B141" s="43"/>
      <c r="C141" s="15">
        <v>1</v>
      </c>
      <c r="D141" s="15">
        <v>1</v>
      </c>
      <c r="E141" s="16" t="s">
        <v>29</v>
      </c>
      <c r="F141" s="17">
        <v>0</v>
      </c>
      <c r="G141" s="18">
        <f t="shared" si="7"/>
        <v>0</v>
      </c>
    </row>
    <row r="142" spans="1:7" ht="12.75">
      <c r="A142" s="47"/>
      <c r="B142" s="43"/>
      <c r="C142" s="15">
        <v>1</v>
      </c>
      <c r="D142" s="15">
        <v>1</v>
      </c>
      <c r="E142" s="16" t="s">
        <v>29</v>
      </c>
      <c r="F142" s="17">
        <v>0</v>
      </c>
      <c r="G142" s="18">
        <f t="shared" si="7"/>
        <v>0</v>
      </c>
    </row>
    <row r="143" spans="1:7" ht="12.75">
      <c r="A143" s="46"/>
      <c r="B143" s="106" t="s">
        <v>138</v>
      </c>
      <c r="C143" s="15">
        <v>1</v>
      </c>
      <c r="D143" s="15">
        <v>1</v>
      </c>
      <c r="E143" s="16" t="s">
        <v>29</v>
      </c>
      <c r="F143" s="17">
        <v>0</v>
      </c>
      <c r="G143" s="18">
        <f t="shared" si="7"/>
        <v>0</v>
      </c>
    </row>
    <row r="144" spans="1:7" ht="12.75">
      <c r="A144" s="50">
        <v>60</v>
      </c>
      <c r="B144" s="39" t="s">
        <v>100</v>
      </c>
      <c r="C144" s="19"/>
      <c r="D144" s="20"/>
      <c r="E144" s="20"/>
      <c r="F144" s="21"/>
      <c r="G144" s="22">
        <f>SUM(G138:G143)</f>
        <v>17500</v>
      </c>
    </row>
    <row r="145" spans="1:7" ht="24">
      <c r="A145" s="49">
        <v>62</v>
      </c>
      <c r="B145" s="48" t="s">
        <v>101</v>
      </c>
      <c r="C145" s="11"/>
      <c r="D145" s="11"/>
      <c r="E145" s="11"/>
      <c r="F145" s="11"/>
      <c r="G145" s="11"/>
    </row>
    <row r="146" spans="1:7" ht="12.75">
      <c r="A146" s="47"/>
      <c r="B146" s="106" t="s">
        <v>221</v>
      </c>
      <c r="C146" s="15">
        <v>1</v>
      </c>
      <c r="D146" s="15">
        <v>1</v>
      </c>
      <c r="E146" s="16" t="s">
        <v>142</v>
      </c>
      <c r="F146" s="17">
        <v>1000</v>
      </c>
      <c r="G146" s="18">
        <f>C146*D146*F146</f>
        <v>1000</v>
      </c>
    </row>
    <row r="147" spans="1:7" ht="12.75">
      <c r="A147" s="47"/>
      <c r="B147" s="43"/>
      <c r="C147" s="15">
        <v>1</v>
      </c>
      <c r="D147" s="15">
        <v>1</v>
      </c>
      <c r="E147" s="16" t="s">
        <v>29</v>
      </c>
      <c r="F147" s="17">
        <v>0</v>
      </c>
      <c r="G147" s="18">
        <f>C147*D147*F147</f>
        <v>0</v>
      </c>
    </row>
    <row r="148" spans="1:7" ht="12.75">
      <c r="A148" s="47"/>
      <c r="B148" s="43"/>
      <c r="C148" s="15">
        <v>1</v>
      </c>
      <c r="D148" s="15">
        <v>1</v>
      </c>
      <c r="E148" s="16" t="s">
        <v>29</v>
      </c>
      <c r="F148" s="17">
        <v>0</v>
      </c>
      <c r="G148" s="18">
        <f>C148*D148*F148</f>
        <v>0</v>
      </c>
    </row>
    <row r="149" spans="1:7" ht="12.75">
      <c r="A149" s="46"/>
      <c r="B149" s="43"/>
      <c r="C149" s="15">
        <v>1</v>
      </c>
      <c r="D149" s="15">
        <v>1</v>
      </c>
      <c r="E149" s="16" t="s">
        <v>29</v>
      </c>
      <c r="F149" s="17">
        <v>0</v>
      </c>
      <c r="G149" s="18">
        <f>C149*D149*F149</f>
        <v>0</v>
      </c>
    </row>
    <row r="150" spans="1:7" ht="12.75">
      <c r="A150" s="50">
        <v>62</v>
      </c>
      <c r="B150" s="39" t="s">
        <v>102</v>
      </c>
      <c r="C150" s="19"/>
      <c r="D150" s="20"/>
      <c r="E150" s="20"/>
      <c r="F150" s="21"/>
      <c r="G150" s="22">
        <f>SUM(G146:G149)</f>
        <v>1000</v>
      </c>
    </row>
    <row r="151" spans="1:7" ht="34.5">
      <c r="A151" s="49">
        <v>63</v>
      </c>
      <c r="B151" s="48" t="s">
        <v>103</v>
      </c>
      <c r="C151" s="11"/>
      <c r="D151" s="11"/>
      <c r="E151" s="11"/>
      <c r="F151" s="11"/>
      <c r="G151" s="11"/>
    </row>
    <row r="152" spans="1:7" ht="12.75">
      <c r="A152" s="47"/>
      <c r="B152" s="106" t="s">
        <v>212</v>
      </c>
      <c r="C152" s="15">
        <v>1</v>
      </c>
      <c r="D152" s="15">
        <v>1</v>
      </c>
      <c r="E152" s="16" t="s">
        <v>33</v>
      </c>
      <c r="F152" s="17">
        <v>1000</v>
      </c>
      <c r="G152" s="18">
        <f aca="true" t="shared" si="8" ref="G152:G157">C152*D152*F152</f>
        <v>1000</v>
      </c>
    </row>
    <row r="153" spans="1:7" ht="12.75">
      <c r="A153" s="47"/>
      <c r="B153" s="43"/>
      <c r="C153" s="15">
        <v>1</v>
      </c>
      <c r="D153" s="15">
        <v>1</v>
      </c>
      <c r="E153" s="16" t="s">
        <v>29</v>
      </c>
      <c r="F153" s="17">
        <v>0</v>
      </c>
      <c r="G153" s="18">
        <f>C153*D153*F153</f>
        <v>0</v>
      </c>
    </row>
    <row r="154" spans="1:7" ht="12.75">
      <c r="A154" s="47"/>
      <c r="B154" s="43"/>
      <c r="C154" s="15">
        <v>1</v>
      </c>
      <c r="D154" s="15">
        <v>1</v>
      </c>
      <c r="E154" s="16" t="s">
        <v>29</v>
      </c>
      <c r="F154" s="17">
        <v>0</v>
      </c>
      <c r="G154" s="18">
        <f>C154*D154*F154</f>
        <v>0</v>
      </c>
    </row>
    <row r="155" spans="1:7" ht="12.75">
      <c r="A155" s="47"/>
      <c r="B155" s="43"/>
      <c r="C155" s="15">
        <v>1</v>
      </c>
      <c r="D155" s="15">
        <v>1</v>
      </c>
      <c r="E155" s="16" t="s">
        <v>29</v>
      </c>
      <c r="F155" s="17">
        <v>0</v>
      </c>
      <c r="G155" s="18">
        <f t="shared" si="8"/>
        <v>0</v>
      </c>
    </row>
    <row r="156" spans="1:7" ht="12.75">
      <c r="A156" s="47"/>
      <c r="B156" s="43"/>
      <c r="C156" s="15">
        <v>1</v>
      </c>
      <c r="D156" s="15">
        <v>1</v>
      </c>
      <c r="E156" s="16" t="s">
        <v>29</v>
      </c>
      <c r="F156" s="17">
        <v>0</v>
      </c>
      <c r="G156" s="18">
        <f t="shared" si="8"/>
        <v>0</v>
      </c>
    </row>
    <row r="157" spans="1:7" ht="12.75">
      <c r="A157" s="46"/>
      <c r="B157" s="43"/>
      <c r="C157" s="15">
        <v>1</v>
      </c>
      <c r="D157" s="15">
        <v>1</v>
      </c>
      <c r="E157" s="16" t="s">
        <v>29</v>
      </c>
      <c r="F157" s="17">
        <v>0</v>
      </c>
      <c r="G157" s="18">
        <f t="shared" si="8"/>
        <v>0</v>
      </c>
    </row>
    <row r="158" spans="1:7" ht="12.75">
      <c r="A158" s="50">
        <v>63</v>
      </c>
      <c r="B158" s="39" t="s">
        <v>104</v>
      </c>
      <c r="C158" s="19"/>
      <c r="D158" s="20"/>
      <c r="E158" s="20"/>
      <c r="F158" s="21"/>
      <c r="G158" s="22">
        <f>SUM(G152:G157)</f>
        <v>1000</v>
      </c>
    </row>
    <row r="159" spans="1:7" ht="45.75">
      <c r="A159" s="49">
        <v>64</v>
      </c>
      <c r="B159" s="48" t="s">
        <v>116</v>
      </c>
      <c r="C159" s="11"/>
      <c r="D159" s="11"/>
      <c r="E159" s="11"/>
      <c r="F159" s="11"/>
      <c r="G159" s="11"/>
    </row>
    <row r="160" spans="1:7" s="11" customFormat="1" ht="12.75">
      <c r="A160" s="47"/>
      <c r="B160" s="106" t="s">
        <v>170</v>
      </c>
      <c r="C160" s="15">
        <v>1</v>
      </c>
      <c r="D160" s="15">
        <v>1</v>
      </c>
      <c r="E160" s="16" t="s">
        <v>33</v>
      </c>
      <c r="F160" s="17">
        <v>1000</v>
      </c>
      <c r="G160" s="18">
        <f aca="true" t="shared" si="9" ref="G160:G166">C160*D160*F160</f>
        <v>1000</v>
      </c>
    </row>
    <row r="161" spans="1:7" ht="12.75">
      <c r="A161" s="47"/>
      <c r="B161" s="106" t="s">
        <v>171</v>
      </c>
      <c r="C161" s="15">
        <v>1</v>
      </c>
      <c r="D161" s="15">
        <v>1</v>
      </c>
      <c r="E161" s="16" t="s">
        <v>33</v>
      </c>
      <c r="F161" s="17">
        <v>500</v>
      </c>
      <c r="G161" s="18">
        <f t="shared" si="9"/>
        <v>500</v>
      </c>
    </row>
    <row r="162" spans="1:7" ht="12.75">
      <c r="A162" s="47"/>
      <c r="B162" s="43"/>
      <c r="C162" s="15">
        <v>1</v>
      </c>
      <c r="D162" s="15">
        <v>1</v>
      </c>
      <c r="E162" s="16" t="s">
        <v>29</v>
      </c>
      <c r="F162" s="17">
        <v>0</v>
      </c>
      <c r="G162" s="18">
        <f>C162*D162*F162</f>
        <v>0</v>
      </c>
    </row>
    <row r="163" spans="1:7" ht="12.75">
      <c r="A163" s="47"/>
      <c r="B163" s="43"/>
      <c r="C163" s="15">
        <v>1</v>
      </c>
      <c r="D163" s="15">
        <v>1</v>
      </c>
      <c r="E163" s="16" t="s">
        <v>29</v>
      </c>
      <c r="F163" s="17">
        <v>0</v>
      </c>
      <c r="G163" s="18">
        <f>C163*D163*F163</f>
        <v>0</v>
      </c>
    </row>
    <row r="164" spans="1:7" ht="12.75">
      <c r="A164" s="47"/>
      <c r="B164" s="43"/>
      <c r="C164" s="15">
        <v>1</v>
      </c>
      <c r="D164" s="15">
        <v>1</v>
      </c>
      <c r="E164" s="16" t="s">
        <v>29</v>
      </c>
      <c r="F164" s="17">
        <v>0</v>
      </c>
      <c r="G164" s="18">
        <f>C164*D164*F164</f>
        <v>0</v>
      </c>
    </row>
    <row r="165" spans="1:7" ht="12.75">
      <c r="A165" s="47"/>
      <c r="B165" s="43"/>
      <c r="C165" s="15">
        <v>1</v>
      </c>
      <c r="D165" s="15">
        <v>1</v>
      </c>
      <c r="E165" s="16" t="s">
        <v>29</v>
      </c>
      <c r="F165" s="17">
        <v>0</v>
      </c>
      <c r="G165" s="18">
        <f t="shared" si="9"/>
        <v>0</v>
      </c>
    </row>
    <row r="166" spans="1:7" ht="12.75">
      <c r="A166" s="46"/>
      <c r="B166" s="43"/>
      <c r="C166" s="15">
        <v>1</v>
      </c>
      <c r="D166" s="15">
        <v>1</v>
      </c>
      <c r="E166" s="16" t="s">
        <v>29</v>
      </c>
      <c r="F166" s="17">
        <v>0</v>
      </c>
      <c r="G166" s="18">
        <f t="shared" si="9"/>
        <v>0</v>
      </c>
    </row>
    <row r="167" spans="1:7" ht="12.75">
      <c r="A167" s="50">
        <v>64</v>
      </c>
      <c r="B167" s="39" t="s">
        <v>105</v>
      </c>
      <c r="C167" s="19"/>
      <c r="D167" s="20"/>
      <c r="E167" s="20"/>
      <c r="F167" s="21"/>
      <c r="G167" s="22">
        <f>SUM(G160:G166)</f>
        <v>1500</v>
      </c>
    </row>
    <row r="168" spans="1:7" ht="24">
      <c r="A168" s="49">
        <v>66</v>
      </c>
      <c r="B168" s="48" t="s">
        <v>107</v>
      </c>
      <c r="C168" s="11"/>
      <c r="D168" s="11"/>
      <c r="E168" s="11"/>
      <c r="F168" s="11"/>
      <c r="G168" s="11"/>
    </row>
    <row r="169" spans="1:7" ht="12.75">
      <c r="A169" s="47"/>
      <c r="B169" s="106" t="s">
        <v>172</v>
      </c>
      <c r="C169" s="15">
        <v>1</v>
      </c>
      <c r="D169" s="15">
        <v>1</v>
      </c>
      <c r="E169" s="16" t="s">
        <v>29</v>
      </c>
      <c r="F169" s="17">
        <v>0</v>
      </c>
      <c r="G169" s="18">
        <f>C169*D169*F169</f>
        <v>0</v>
      </c>
    </row>
    <row r="170" spans="1:7" ht="12.75">
      <c r="A170" s="47"/>
      <c r="B170" s="106" t="s">
        <v>173</v>
      </c>
      <c r="C170" s="15">
        <v>1</v>
      </c>
      <c r="D170" s="15">
        <v>1</v>
      </c>
      <c r="E170" s="16" t="s">
        <v>33</v>
      </c>
      <c r="F170" s="17">
        <v>750</v>
      </c>
      <c r="G170" s="18">
        <f>C170*D170*F170</f>
        <v>750</v>
      </c>
    </row>
    <row r="171" spans="1:7" ht="12.75">
      <c r="A171" s="47"/>
      <c r="B171" s="106" t="s">
        <v>174</v>
      </c>
      <c r="C171" s="15">
        <v>1</v>
      </c>
      <c r="D171" s="15">
        <v>1</v>
      </c>
      <c r="E171" s="16" t="s">
        <v>33</v>
      </c>
      <c r="F171" s="17">
        <v>2500</v>
      </c>
      <c r="G171" s="18">
        <f>C171*D171*F171</f>
        <v>2500</v>
      </c>
    </row>
    <row r="172" spans="1:7" ht="12.75">
      <c r="A172" s="46"/>
      <c r="B172" s="106" t="s">
        <v>138</v>
      </c>
      <c r="C172" s="15">
        <v>1</v>
      </c>
      <c r="D172" s="15">
        <v>1</v>
      </c>
      <c r="E172" s="16" t="s">
        <v>29</v>
      </c>
      <c r="F172" s="17">
        <v>0</v>
      </c>
      <c r="G172" s="18">
        <f>C172*D172*F172</f>
        <v>0</v>
      </c>
    </row>
    <row r="173" spans="1:7" ht="12.75">
      <c r="A173" s="50">
        <v>66</v>
      </c>
      <c r="B173" s="39" t="s">
        <v>106</v>
      </c>
      <c r="C173" s="19"/>
      <c r="D173" s="20"/>
      <c r="E173" s="20"/>
      <c r="F173" s="21"/>
      <c r="G173" s="22">
        <f>SUM(G169:G172)</f>
        <v>3250</v>
      </c>
    </row>
    <row r="174" spans="1:7" ht="12.75">
      <c r="A174" s="23"/>
      <c r="B174" s="24"/>
      <c r="C174" s="24"/>
      <c r="D174" s="10"/>
      <c r="E174" s="10"/>
      <c r="F174" s="10"/>
      <c r="G174" s="25"/>
    </row>
    <row r="175" spans="1:7" ht="12" customHeight="1">
      <c r="A175" s="155" t="s">
        <v>61</v>
      </c>
      <c r="B175" s="156"/>
      <c r="C175" s="156"/>
      <c r="D175" s="156"/>
      <c r="E175" s="156"/>
      <c r="F175" s="157"/>
      <c r="G175" s="22">
        <f>G173+G167+G158+G150+G144</f>
        <v>24250</v>
      </c>
    </row>
    <row r="176" spans="1:7" ht="12.75">
      <c r="A176" s="23"/>
      <c r="B176" s="24"/>
      <c r="C176" s="24"/>
      <c r="D176" s="30"/>
      <c r="E176" s="10"/>
      <c r="F176" s="10"/>
      <c r="G176" s="25"/>
    </row>
    <row r="177" spans="1:7" ht="12.75">
      <c r="A177" s="31" t="s">
        <v>19</v>
      </c>
      <c r="B177" s="32" t="s">
        <v>24</v>
      </c>
      <c r="C177" s="12" t="s">
        <v>25</v>
      </c>
      <c r="D177" s="13" t="s">
        <v>26</v>
      </c>
      <c r="E177" s="13" t="s">
        <v>27</v>
      </c>
      <c r="F177" s="14" t="s">
        <v>28</v>
      </c>
      <c r="G177" s="33" t="s">
        <v>20</v>
      </c>
    </row>
    <row r="178" spans="1:7" ht="34.5">
      <c r="A178" s="49">
        <v>70</v>
      </c>
      <c r="B178" s="48" t="s">
        <v>133</v>
      </c>
      <c r="C178" s="11"/>
      <c r="D178" s="11"/>
      <c r="E178" s="11"/>
      <c r="F178" s="11"/>
      <c r="G178" s="11"/>
    </row>
    <row r="179" spans="1:7" ht="12.75">
      <c r="A179" s="47"/>
      <c r="B179" s="106" t="s">
        <v>220</v>
      </c>
      <c r="C179" s="15">
        <v>1</v>
      </c>
      <c r="D179" s="15">
        <v>16</v>
      </c>
      <c r="E179" s="16" t="s">
        <v>139</v>
      </c>
      <c r="F179" s="17">
        <v>150</v>
      </c>
      <c r="G179" s="18">
        <f aca="true" t="shared" si="10" ref="G179:G186">C179*D179*F179</f>
        <v>2400</v>
      </c>
    </row>
    <row r="180" spans="1:7" ht="12.75">
      <c r="A180" s="47"/>
      <c r="B180" s="106" t="s">
        <v>138</v>
      </c>
      <c r="C180" s="15">
        <v>1</v>
      </c>
      <c r="D180" s="15">
        <v>1</v>
      </c>
      <c r="E180" s="16" t="s">
        <v>138</v>
      </c>
      <c r="F180" s="17">
        <v>0</v>
      </c>
      <c r="G180" s="18">
        <f t="shared" si="10"/>
        <v>0</v>
      </c>
    </row>
    <row r="181" spans="1:7" ht="12.75">
      <c r="A181" s="47"/>
      <c r="B181" s="106" t="s">
        <v>138</v>
      </c>
      <c r="C181" s="15">
        <v>1</v>
      </c>
      <c r="D181" s="15">
        <v>1</v>
      </c>
      <c r="E181" s="16" t="s">
        <v>138</v>
      </c>
      <c r="F181" s="17">
        <v>0</v>
      </c>
      <c r="G181" s="18">
        <f>C181*D181*F181</f>
        <v>0</v>
      </c>
    </row>
    <row r="182" spans="1:7" ht="12.75">
      <c r="A182" s="47"/>
      <c r="B182" s="43"/>
      <c r="C182" s="15">
        <v>1</v>
      </c>
      <c r="D182" s="15">
        <v>1</v>
      </c>
      <c r="E182" s="16" t="s">
        <v>29</v>
      </c>
      <c r="F182" s="17">
        <v>0</v>
      </c>
      <c r="G182" s="18">
        <f>C182*D182*F182</f>
        <v>0</v>
      </c>
    </row>
    <row r="183" spans="1:7" ht="12.75">
      <c r="A183" s="47"/>
      <c r="B183" s="43"/>
      <c r="C183" s="15">
        <v>1</v>
      </c>
      <c r="D183" s="15">
        <v>1</v>
      </c>
      <c r="E183" s="16" t="s">
        <v>29</v>
      </c>
      <c r="F183" s="17">
        <v>0</v>
      </c>
      <c r="G183" s="18">
        <f>C183*D183*F183</f>
        <v>0</v>
      </c>
    </row>
    <row r="184" spans="1:7" ht="12.75">
      <c r="A184" s="47"/>
      <c r="B184" s="43"/>
      <c r="C184" s="15">
        <v>1</v>
      </c>
      <c r="D184" s="15">
        <v>1</v>
      </c>
      <c r="E184" s="16" t="s">
        <v>29</v>
      </c>
      <c r="F184" s="17">
        <v>0</v>
      </c>
      <c r="G184" s="18">
        <f t="shared" si="10"/>
        <v>0</v>
      </c>
    </row>
    <row r="185" spans="1:7" ht="12.75">
      <c r="A185" s="47"/>
      <c r="B185" s="43"/>
      <c r="C185" s="15">
        <v>1</v>
      </c>
      <c r="D185" s="15">
        <v>1</v>
      </c>
      <c r="E185" s="16" t="s">
        <v>29</v>
      </c>
      <c r="F185" s="17">
        <v>0</v>
      </c>
      <c r="G185" s="18">
        <f t="shared" si="10"/>
        <v>0</v>
      </c>
    </row>
    <row r="186" spans="1:7" ht="12.75">
      <c r="A186" s="46"/>
      <c r="B186" s="43"/>
      <c r="C186" s="15">
        <v>1</v>
      </c>
      <c r="D186" s="15">
        <v>1</v>
      </c>
      <c r="E186" s="16" t="s">
        <v>29</v>
      </c>
      <c r="F186" s="17">
        <v>0</v>
      </c>
      <c r="G186" s="18">
        <f t="shared" si="10"/>
        <v>0</v>
      </c>
    </row>
    <row r="187" spans="1:7" ht="12.75">
      <c r="A187" s="100">
        <v>70</v>
      </c>
      <c r="B187" s="39" t="s">
        <v>126</v>
      </c>
      <c r="C187" s="19"/>
      <c r="D187" s="20"/>
      <c r="E187" s="20"/>
      <c r="F187" s="21"/>
      <c r="G187" s="22">
        <f>SUM(G179:G186)</f>
        <v>2400</v>
      </c>
    </row>
    <row r="188" spans="1:7" ht="18.75" customHeight="1">
      <c r="A188" s="44">
        <v>71</v>
      </c>
      <c r="B188" s="101" t="s">
        <v>134</v>
      </c>
      <c r="C188" s="98"/>
      <c r="D188" s="99"/>
      <c r="E188" s="99"/>
      <c r="F188" s="99"/>
      <c r="G188" s="5"/>
    </row>
    <row r="189" spans="1:7" ht="12.75">
      <c r="A189" s="46"/>
      <c r="B189" s="106" t="s">
        <v>175</v>
      </c>
      <c r="C189" s="15">
        <v>1</v>
      </c>
      <c r="D189" s="15">
        <v>1</v>
      </c>
      <c r="E189" s="16" t="s">
        <v>33</v>
      </c>
      <c r="F189" s="17">
        <v>7500</v>
      </c>
      <c r="G189" s="18">
        <f>C189*D189*F189</f>
        <v>7500</v>
      </c>
    </row>
    <row r="190" spans="1:7" ht="12.75">
      <c r="A190" s="102">
        <v>71</v>
      </c>
      <c r="B190" s="39" t="s">
        <v>137</v>
      </c>
      <c r="C190" s="19"/>
      <c r="D190" s="20"/>
      <c r="E190" s="20"/>
      <c r="F190" s="21"/>
      <c r="G190" s="22">
        <f>G189</f>
        <v>7500</v>
      </c>
    </row>
    <row r="191" spans="1:7" ht="34.5">
      <c r="A191" s="49">
        <v>72</v>
      </c>
      <c r="B191" s="48" t="s">
        <v>108</v>
      </c>
      <c r="C191" s="11"/>
      <c r="D191" s="11"/>
      <c r="E191" s="11"/>
      <c r="F191" s="11"/>
      <c r="G191" s="11"/>
    </row>
    <row r="192" spans="1:7" ht="12.75">
      <c r="A192" s="47"/>
      <c r="B192" s="106" t="s">
        <v>176</v>
      </c>
      <c r="C192" s="15">
        <v>1</v>
      </c>
      <c r="D192" s="15">
        <v>1</v>
      </c>
      <c r="E192" s="16" t="s">
        <v>33</v>
      </c>
      <c r="F192" s="17">
        <v>1500</v>
      </c>
      <c r="G192" s="18">
        <f aca="true" t="shared" si="11" ref="G192:G199">C192*D192*F192</f>
        <v>1500</v>
      </c>
    </row>
    <row r="193" spans="1:7" ht="12.75">
      <c r="A193" s="47"/>
      <c r="B193" s="106" t="s">
        <v>177</v>
      </c>
      <c r="C193" s="15">
        <v>1</v>
      </c>
      <c r="D193" s="15">
        <v>1</v>
      </c>
      <c r="E193" s="16" t="s">
        <v>33</v>
      </c>
      <c r="F193" s="17">
        <v>1000</v>
      </c>
      <c r="G193" s="18">
        <f t="shared" si="11"/>
        <v>1000</v>
      </c>
    </row>
    <row r="194" spans="1:7" ht="12.75">
      <c r="A194" s="47"/>
      <c r="B194" s="106" t="s">
        <v>178</v>
      </c>
      <c r="C194" s="15">
        <v>1</v>
      </c>
      <c r="D194" s="15">
        <v>1</v>
      </c>
      <c r="E194" s="16" t="s">
        <v>142</v>
      </c>
      <c r="F194" s="17">
        <v>1500</v>
      </c>
      <c r="G194" s="18">
        <f t="shared" si="11"/>
        <v>1500</v>
      </c>
    </row>
    <row r="195" spans="1:7" ht="12.75">
      <c r="A195" s="47"/>
      <c r="B195" s="106" t="s">
        <v>179</v>
      </c>
      <c r="C195" s="15">
        <v>1</v>
      </c>
      <c r="D195" s="15">
        <v>1</v>
      </c>
      <c r="E195" s="16" t="s">
        <v>33</v>
      </c>
      <c r="F195" s="17">
        <v>1000</v>
      </c>
      <c r="G195" s="18">
        <f t="shared" si="11"/>
        <v>1000</v>
      </c>
    </row>
    <row r="196" spans="1:7" ht="12.75">
      <c r="A196" s="47"/>
      <c r="B196" s="43"/>
      <c r="C196" s="15">
        <v>1</v>
      </c>
      <c r="D196" s="15">
        <v>1</v>
      </c>
      <c r="E196" s="16" t="s">
        <v>29</v>
      </c>
      <c r="F196" s="17">
        <v>0</v>
      </c>
      <c r="G196" s="18">
        <f t="shared" si="11"/>
        <v>0</v>
      </c>
    </row>
    <row r="197" spans="1:7" ht="12.75">
      <c r="A197" s="47"/>
      <c r="B197" s="43"/>
      <c r="C197" s="15">
        <v>1</v>
      </c>
      <c r="D197" s="15">
        <v>1</v>
      </c>
      <c r="E197" s="16" t="s">
        <v>29</v>
      </c>
      <c r="F197" s="17">
        <v>0</v>
      </c>
      <c r="G197" s="18">
        <f t="shared" si="11"/>
        <v>0</v>
      </c>
    </row>
    <row r="198" spans="1:7" ht="12.75">
      <c r="A198" s="47"/>
      <c r="B198" s="43"/>
      <c r="C198" s="15">
        <v>1</v>
      </c>
      <c r="D198" s="15">
        <v>1</v>
      </c>
      <c r="E198" s="16" t="s">
        <v>29</v>
      </c>
      <c r="F198" s="17">
        <v>0</v>
      </c>
      <c r="G198" s="18">
        <f t="shared" si="11"/>
        <v>0</v>
      </c>
    </row>
    <row r="199" spans="1:7" ht="12.75">
      <c r="A199" s="46"/>
      <c r="B199" s="43"/>
      <c r="C199" s="15">
        <v>1</v>
      </c>
      <c r="D199" s="15">
        <v>1</v>
      </c>
      <c r="E199" s="16" t="s">
        <v>29</v>
      </c>
      <c r="F199" s="17">
        <v>0</v>
      </c>
      <c r="G199" s="18">
        <f t="shared" si="11"/>
        <v>0</v>
      </c>
    </row>
    <row r="200" spans="1:7" ht="12.75">
      <c r="A200" s="50">
        <v>72</v>
      </c>
      <c r="B200" s="39" t="s">
        <v>109</v>
      </c>
      <c r="C200" s="19"/>
      <c r="D200" s="20"/>
      <c r="E200" s="20"/>
      <c r="F200" s="21"/>
      <c r="G200" s="22">
        <f>SUM(G192:G199)</f>
        <v>5000</v>
      </c>
    </row>
    <row r="201" spans="1:7" ht="12.75">
      <c r="A201" s="23"/>
      <c r="B201" s="24"/>
      <c r="C201" s="24"/>
      <c r="D201" s="30"/>
      <c r="E201" s="10"/>
      <c r="F201" s="10"/>
      <c r="G201" s="25"/>
    </row>
    <row r="202" spans="1:7" ht="12" customHeight="1">
      <c r="A202" s="155" t="s">
        <v>120</v>
      </c>
      <c r="B202" s="156"/>
      <c r="C202" s="156"/>
      <c r="D202" s="156"/>
      <c r="E202" s="156"/>
      <c r="F202" s="157"/>
      <c r="G202" s="22">
        <f>G200+G187+G190</f>
        <v>14900</v>
      </c>
    </row>
    <row r="203" spans="1:7" ht="12.75">
      <c r="A203" s="23"/>
      <c r="B203" s="24"/>
      <c r="C203" s="24"/>
      <c r="D203" s="30"/>
      <c r="E203" s="10"/>
      <c r="F203" s="10"/>
      <c r="G203" s="25"/>
    </row>
    <row r="204" spans="1:7" ht="12.75">
      <c r="A204" s="50"/>
      <c r="B204" s="39" t="s">
        <v>132</v>
      </c>
      <c r="C204" s="19"/>
      <c r="D204" s="20"/>
      <c r="E204" s="20"/>
      <c r="F204" s="21"/>
      <c r="G204" s="22">
        <f>G175+G134</f>
        <v>233485.5</v>
      </c>
    </row>
    <row r="205" spans="1:7" ht="12.75">
      <c r="A205" s="50"/>
      <c r="B205" s="39" t="s">
        <v>131</v>
      </c>
      <c r="C205" s="19"/>
      <c r="D205" s="20"/>
      <c r="E205" s="20"/>
      <c r="F205" s="21"/>
      <c r="G205" s="22">
        <f>G202+G175+G134+G25</f>
        <v>284385.5</v>
      </c>
    </row>
    <row r="206" spans="1:7" ht="12.75">
      <c r="A206" s="23"/>
      <c r="B206" s="24"/>
      <c r="C206" s="24"/>
      <c r="D206" s="30"/>
      <c r="E206" s="10"/>
      <c r="F206" s="10"/>
      <c r="G206" s="25"/>
    </row>
    <row r="207" spans="1:7" ht="12.75">
      <c r="A207" s="31" t="s">
        <v>19</v>
      </c>
      <c r="B207" s="26" t="s">
        <v>24</v>
      </c>
      <c r="C207" s="27"/>
      <c r="D207" s="38"/>
      <c r="E207" s="13" t="s">
        <v>38</v>
      </c>
      <c r="F207" s="14" t="s">
        <v>110</v>
      </c>
      <c r="G207" s="33" t="s">
        <v>20</v>
      </c>
    </row>
    <row r="208" spans="1:7" ht="18.75" customHeight="1">
      <c r="A208" s="49">
        <v>80</v>
      </c>
      <c r="B208" s="48" t="s">
        <v>1</v>
      </c>
      <c r="C208" s="11"/>
      <c r="D208" s="11"/>
      <c r="E208" s="51">
        <v>1</v>
      </c>
      <c r="F208" s="17">
        <v>5000</v>
      </c>
      <c r="G208" s="18">
        <v>5000</v>
      </c>
    </row>
    <row r="209" spans="1:7" ht="12.75">
      <c r="A209" s="50">
        <v>80</v>
      </c>
      <c r="B209" s="39" t="s">
        <v>111</v>
      </c>
      <c r="C209" s="19"/>
      <c r="D209" s="20"/>
      <c r="E209" s="20"/>
      <c r="F209" s="21"/>
      <c r="G209" s="22">
        <f>G208</f>
        <v>5000</v>
      </c>
    </row>
    <row r="210" spans="1:7" ht="12.75">
      <c r="A210" s="155" t="s">
        <v>1</v>
      </c>
      <c r="B210" s="156"/>
      <c r="C210" s="156"/>
      <c r="D210" s="156"/>
      <c r="E210" s="156"/>
      <c r="F210" s="157"/>
      <c r="G210" s="22">
        <f>G209</f>
        <v>5000</v>
      </c>
    </row>
    <row r="211" spans="1:7" ht="12" customHeight="1">
      <c r="A211" s="155" t="s">
        <v>136</v>
      </c>
      <c r="B211" s="156"/>
      <c r="C211" s="156"/>
      <c r="D211" s="156"/>
      <c r="E211" s="156"/>
      <c r="F211" s="157"/>
      <c r="G211" s="22">
        <f>G210+G205</f>
        <v>289385.5</v>
      </c>
    </row>
    <row r="212" spans="1:7" ht="12.75">
      <c r="A212" s="30"/>
      <c r="B212" s="24"/>
      <c r="C212" s="24"/>
      <c r="D212" s="10"/>
      <c r="E212" s="10"/>
      <c r="F212" s="10"/>
      <c r="G212" s="28"/>
    </row>
    <row r="213" spans="1:7" ht="12.75">
      <c r="A213" s="103" t="s">
        <v>19</v>
      </c>
      <c r="B213" s="104" t="s">
        <v>24</v>
      </c>
      <c r="C213" s="12" t="s">
        <v>25</v>
      </c>
      <c r="D213" s="13" t="s">
        <v>26</v>
      </c>
      <c r="E213" s="13" t="s">
        <v>27</v>
      </c>
      <c r="F213" s="14" t="s">
        <v>28</v>
      </c>
      <c r="G213" s="33" t="s">
        <v>20</v>
      </c>
    </row>
    <row r="214" spans="1:7" ht="18.75" customHeight="1">
      <c r="A214" s="49">
        <v>90</v>
      </c>
      <c r="B214" s="48" t="s">
        <v>127</v>
      </c>
      <c r="C214" s="11"/>
      <c r="D214" s="11"/>
      <c r="E214" s="11"/>
      <c r="F214" s="11"/>
      <c r="G214" s="11"/>
    </row>
    <row r="215" spans="1:7" ht="12.75">
      <c r="A215" s="49"/>
      <c r="B215" s="106" t="s">
        <v>121</v>
      </c>
      <c r="C215" s="15">
        <v>1</v>
      </c>
      <c r="D215" s="15">
        <v>1</v>
      </c>
      <c r="E215" s="16" t="s">
        <v>33</v>
      </c>
      <c r="F215" s="17">
        <v>14000</v>
      </c>
      <c r="G215" s="18">
        <v>14000</v>
      </c>
    </row>
    <row r="216" spans="1:7" ht="12.75">
      <c r="A216" s="49"/>
      <c r="B216" s="43"/>
      <c r="C216" s="15">
        <v>1</v>
      </c>
      <c r="D216" s="15">
        <v>1</v>
      </c>
      <c r="E216" s="16" t="s">
        <v>29</v>
      </c>
      <c r="F216" s="17">
        <v>0</v>
      </c>
      <c r="G216" s="18">
        <f aca="true" t="shared" si="12" ref="G216:G221">C216*D216*F216</f>
        <v>0</v>
      </c>
    </row>
    <row r="217" spans="1:7" ht="12.75">
      <c r="A217" s="49"/>
      <c r="B217" s="43"/>
      <c r="C217" s="15">
        <v>1</v>
      </c>
      <c r="D217" s="15">
        <v>1</v>
      </c>
      <c r="E217" s="16" t="s">
        <v>29</v>
      </c>
      <c r="F217" s="17">
        <v>0</v>
      </c>
      <c r="G217" s="18">
        <f>C217*D217*F217</f>
        <v>0</v>
      </c>
    </row>
    <row r="218" spans="1:7" ht="12.75">
      <c r="A218" s="49"/>
      <c r="B218" s="43"/>
      <c r="C218" s="15">
        <v>1</v>
      </c>
      <c r="D218" s="15">
        <v>1</v>
      </c>
      <c r="E218" s="16" t="s">
        <v>29</v>
      </c>
      <c r="F218" s="17">
        <v>0</v>
      </c>
      <c r="G218" s="18">
        <f>C218*D218*F218</f>
        <v>0</v>
      </c>
    </row>
    <row r="219" spans="1:7" ht="12.75">
      <c r="A219" s="49"/>
      <c r="B219" s="43"/>
      <c r="C219" s="15">
        <v>1</v>
      </c>
      <c r="D219" s="15">
        <v>1</v>
      </c>
      <c r="E219" s="16" t="s">
        <v>29</v>
      </c>
      <c r="F219" s="17">
        <v>0</v>
      </c>
      <c r="G219" s="18">
        <f t="shared" si="12"/>
        <v>0</v>
      </c>
    </row>
    <row r="220" spans="1:7" ht="12.75">
      <c r="A220" s="49"/>
      <c r="B220" s="43"/>
      <c r="C220" s="15">
        <v>1</v>
      </c>
      <c r="D220" s="15">
        <v>1</v>
      </c>
      <c r="E220" s="16" t="s">
        <v>29</v>
      </c>
      <c r="F220" s="17">
        <v>0</v>
      </c>
      <c r="G220" s="18">
        <f t="shared" si="12"/>
        <v>0</v>
      </c>
    </row>
    <row r="221" spans="1:7" ht="12.75">
      <c r="A221" s="49"/>
      <c r="B221" s="43"/>
      <c r="C221" s="15">
        <v>1</v>
      </c>
      <c r="D221" s="15">
        <v>1</v>
      </c>
      <c r="E221" s="16" t="s">
        <v>29</v>
      </c>
      <c r="F221" s="17">
        <v>0</v>
      </c>
      <c r="G221" s="18">
        <f t="shared" si="12"/>
        <v>0</v>
      </c>
    </row>
    <row r="222" spans="1:7" ht="12.75">
      <c r="A222" s="50">
        <v>90</v>
      </c>
      <c r="B222" s="39" t="s">
        <v>128</v>
      </c>
      <c r="C222" s="19"/>
      <c r="D222" s="20"/>
      <c r="E222" s="20"/>
      <c r="F222" s="21"/>
      <c r="G222" s="22">
        <f>SUM(G215:G221)</f>
        <v>14000</v>
      </c>
    </row>
    <row r="223" spans="1:7" ht="12.75">
      <c r="A223" s="30"/>
      <c r="B223" s="24"/>
      <c r="C223" s="24"/>
      <c r="D223" s="10"/>
      <c r="E223" s="10"/>
      <c r="F223" s="10"/>
      <c r="G223" s="28"/>
    </row>
    <row r="224" spans="1:7" ht="12.75">
      <c r="A224" s="103" t="s">
        <v>19</v>
      </c>
      <c r="B224" s="104" t="s">
        <v>24</v>
      </c>
      <c r="C224" s="12" t="s">
        <v>25</v>
      </c>
      <c r="D224" s="13" t="s">
        <v>26</v>
      </c>
      <c r="E224" s="13" t="s">
        <v>27</v>
      </c>
      <c r="F224" s="14" t="s">
        <v>28</v>
      </c>
      <c r="G224" s="33" t="s">
        <v>20</v>
      </c>
    </row>
    <row r="225" spans="1:7" ht="18.75" customHeight="1">
      <c r="A225" s="49">
        <v>91</v>
      </c>
      <c r="B225" s="48" t="s">
        <v>130</v>
      </c>
      <c r="C225" s="11"/>
      <c r="D225" s="11"/>
      <c r="E225" s="11"/>
      <c r="F225" s="11"/>
      <c r="G225" s="11"/>
    </row>
    <row r="226" spans="1:7" ht="12.75">
      <c r="A226" s="49"/>
      <c r="B226" s="106" t="s">
        <v>122</v>
      </c>
      <c r="C226" s="15">
        <v>1</v>
      </c>
      <c r="D226" s="15">
        <v>1</v>
      </c>
      <c r="E226" s="16" t="s">
        <v>33</v>
      </c>
      <c r="F226" s="17">
        <v>5000</v>
      </c>
      <c r="G226" s="18">
        <f>C226*D226*F226</f>
        <v>5000</v>
      </c>
    </row>
    <row r="227" spans="1:7" ht="12.75">
      <c r="A227" s="49"/>
      <c r="B227" s="43"/>
      <c r="C227" s="15">
        <v>1</v>
      </c>
      <c r="D227" s="15">
        <v>1</v>
      </c>
      <c r="E227" s="16" t="s">
        <v>29</v>
      </c>
      <c r="F227" s="17">
        <v>0</v>
      </c>
      <c r="G227" s="18">
        <f aca="true" t="shared" si="13" ref="G227:G232">C227*D227*F227</f>
        <v>0</v>
      </c>
    </row>
    <row r="228" spans="1:7" ht="12.75">
      <c r="A228" s="49"/>
      <c r="B228" s="43"/>
      <c r="C228" s="15">
        <v>1</v>
      </c>
      <c r="D228" s="15">
        <v>1</v>
      </c>
      <c r="E228" s="16" t="s">
        <v>29</v>
      </c>
      <c r="F228" s="17">
        <v>0</v>
      </c>
      <c r="G228" s="18">
        <f t="shared" si="13"/>
        <v>0</v>
      </c>
    </row>
    <row r="229" spans="1:7" ht="12.75">
      <c r="A229" s="49"/>
      <c r="B229" s="43"/>
      <c r="C229" s="15">
        <v>1</v>
      </c>
      <c r="D229" s="15">
        <v>1</v>
      </c>
      <c r="E229" s="16" t="s">
        <v>29</v>
      </c>
      <c r="F229" s="17">
        <v>0</v>
      </c>
      <c r="G229" s="18">
        <f t="shared" si="13"/>
        <v>0</v>
      </c>
    </row>
    <row r="230" spans="1:7" ht="12.75">
      <c r="A230" s="49"/>
      <c r="B230" s="43"/>
      <c r="C230" s="15">
        <v>1</v>
      </c>
      <c r="D230" s="15">
        <v>1</v>
      </c>
      <c r="E230" s="16" t="s">
        <v>29</v>
      </c>
      <c r="F230" s="17">
        <v>0</v>
      </c>
      <c r="G230" s="18">
        <f t="shared" si="13"/>
        <v>0</v>
      </c>
    </row>
    <row r="231" spans="1:7" ht="12.75">
      <c r="A231" s="49"/>
      <c r="B231" s="43"/>
      <c r="C231" s="15">
        <v>1</v>
      </c>
      <c r="D231" s="15">
        <v>1</v>
      </c>
      <c r="E231" s="16" t="s">
        <v>29</v>
      </c>
      <c r="F231" s="17">
        <v>0</v>
      </c>
      <c r="G231" s="18">
        <f t="shared" si="13"/>
        <v>0</v>
      </c>
    </row>
    <row r="232" spans="1:7" ht="12.75">
      <c r="A232" s="49"/>
      <c r="B232" s="43"/>
      <c r="C232" s="15">
        <v>1</v>
      </c>
      <c r="D232" s="15">
        <v>1</v>
      </c>
      <c r="E232" s="16" t="s">
        <v>29</v>
      </c>
      <c r="F232" s="17">
        <v>0</v>
      </c>
      <c r="G232" s="18">
        <f t="shared" si="13"/>
        <v>0</v>
      </c>
    </row>
    <row r="233" spans="1:7" ht="12.75">
      <c r="A233" s="50">
        <v>91</v>
      </c>
      <c r="B233" s="39" t="s">
        <v>129</v>
      </c>
      <c r="C233" s="19"/>
      <c r="D233" s="20"/>
      <c r="E233" s="20"/>
      <c r="F233" s="21"/>
      <c r="G233" s="22">
        <f>SUM(G226:G232)</f>
        <v>5000</v>
      </c>
    </row>
    <row r="234" spans="1:7" ht="12.75">
      <c r="A234" s="30"/>
      <c r="B234" s="24"/>
      <c r="C234" s="24"/>
      <c r="D234" s="10"/>
      <c r="E234" s="10"/>
      <c r="F234" s="10"/>
      <c r="G234" s="28"/>
    </row>
    <row r="235" spans="1:7" ht="12.75">
      <c r="A235" s="155" t="s">
        <v>123</v>
      </c>
      <c r="B235" s="156"/>
      <c r="C235" s="156"/>
      <c r="D235" s="156"/>
      <c r="E235" s="156"/>
      <c r="F235" s="157"/>
      <c r="G235" s="22">
        <f>G233+G222</f>
        <v>19000</v>
      </c>
    </row>
    <row r="236" spans="1:7" ht="12.75">
      <c r="A236" s="30"/>
      <c r="B236" s="24"/>
      <c r="C236" s="24"/>
      <c r="D236" s="10"/>
      <c r="E236" s="10"/>
      <c r="F236" s="10"/>
      <c r="G236" s="28"/>
    </row>
    <row r="237" spans="1:7" ht="12" customHeight="1">
      <c r="A237" s="155" t="s">
        <v>112</v>
      </c>
      <c r="B237" s="156"/>
      <c r="C237" s="156"/>
      <c r="D237" s="156"/>
      <c r="E237" s="156"/>
      <c r="F237" s="157"/>
      <c r="G237" s="22">
        <f>G235+G211</f>
        <v>308385.5</v>
      </c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spans="4:5" ht="12.75">
      <c r="D284" s="10"/>
      <c r="E284" s="37" t="s">
        <v>29</v>
      </c>
    </row>
    <row r="285" spans="4:5" ht="12.75">
      <c r="D285" s="10"/>
      <c r="E285" s="35" t="s">
        <v>30</v>
      </c>
    </row>
    <row r="286" spans="4:5" ht="12.75">
      <c r="D286" s="10"/>
      <c r="E286" s="35" t="s">
        <v>31</v>
      </c>
    </row>
    <row r="287" spans="4:5" ht="12.75">
      <c r="D287" s="10"/>
      <c r="E287" s="35" t="s">
        <v>32</v>
      </c>
    </row>
    <row r="288" spans="4:5" ht="12.75">
      <c r="D288" s="10"/>
      <c r="E288" s="35" t="s">
        <v>33</v>
      </c>
    </row>
    <row r="289" spans="4:5" ht="12.75">
      <c r="D289" s="10"/>
      <c r="E289" s="35" t="s">
        <v>34</v>
      </c>
    </row>
    <row r="290" spans="4:5" ht="12.75">
      <c r="D290" s="10"/>
      <c r="E290" s="35" t="s">
        <v>35</v>
      </c>
    </row>
    <row r="291" spans="4:5" ht="12.75">
      <c r="D291" s="10"/>
      <c r="E291" s="35" t="s">
        <v>36</v>
      </c>
    </row>
    <row r="292" spans="4:5" ht="12.75">
      <c r="D292" s="10"/>
      <c r="E292" s="35" t="s">
        <v>37</v>
      </c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</sheetData>
  <sheetProtection/>
  <mergeCells count="10">
    <mergeCell ref="F1:G1"/>
    <mergeCell ref="A237:F237"/>
    <mergeCell ref="F2:G2"/>
    <mergeCell ref="A25:F25"/>
    <mergeCell ref="A134:F134"/>
    <mergeCell ref="A175:F175"/>
    <mergeCell ref="A202:F202"/>
    <mergeCell ref="A210:F210"/>
    <mergeCell ref="A235:F235"/>
    <mergeCell ref="A211:F211"/>
  </mergeCells>
  <dataValidations count="2">
    <dataValidation type="list" allowBlank="1" showInputMessage="1" sqref="E179:E186 E189 E226:E232 E215:E221 E90:E93 E81:E87 E113:E116 E138:E143 E104:E110 E11:E13 E21:E22 E16:E18 E7:E8 E29:E35 E38:E45 E48:E57 E60:E63 E66:E72 E96:E101 E75:E78 E169:E172 E192:E199 E119:E123 E126:E131">
      <formula1>'TFC Prdn Micro-Budget-DETAIL'!$E$284:$E$289</formula1>
    </dataValidation>
    <dataValidation type="list" allowBlank="1" showInputMessage="1" sqref="E152:E157 E146:E149 E160:E166">
      <formula1>'TFC Prdn Micro-Budget-DETAIL'!$E$284:$E$292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orientation="portrait" scale="90"/>
  <headerFooter alignWithMargins="0">
    <oddHeader>&amp;C&amp;A
&amp;R&amp;G</oddHeader>
    <oddFooter>&amp;L&amp;8TFC0216&amp;R&amp;8Page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Sheldon Charron</cp:lastModifiedBy>
  <cp:lastPrinted>2016-02-03T22:37:31Z</cp:lastPrinted>
  <dcterms:created xsi:type="dcterms:W3CDTF">2000-08-14T13:58:28Z</dcterms:created>
  <dcterms:modified xsi:type="dcterms:W3CDTF">2019-02-23T00:04:02Z</dcterms:modified>
  <cp:category/>
  <cp:version/>
  <cp:contentType/>
  <cp:contentStatus/>
</cp:coreProperties>
</file>